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30" windowWidth="15480" windowHeight="11385"/>
  </bookViews>
  <sheets>
    <sheet name="Ангарск" sheetId="17" r:id="rId1"/>
    <sheet name="Мегет" sheetId="21" r:id="rId2"/>
    <sheet name="Одинск" sheetId="22" r:id="rId3"/>
    <sheet name="Савватеевка" sheetId="23" r:id="rId4"/>
  </sheets>
  <definedNames>
    <definedName name="_xlnm.Print_Area" localSheetId="0">Ангарск!$A$1:$J$199</definedName>
    <definedName name="_xlnm.Print_Area" localSheetId="1">Мегет!$A$1:$J$182</definedName>
    <definedName name="_xlnm.Print_Area" localSheetId="2">Одинск!$A$1:$J$96</definedName>
    <definedName name="_xlnm.Print_Area" localSheetId="3">Савватеевка!$A$1:$J$166</definedName>
  </definedNames>
  <calcPr calcId="124519"/>
</workbook>
</file>

<file path=xl/calcChain.xml><?xml version="1.0" encoding="utf-8"?>
<calcChain xmlns="http://schemas.openxmlformats.org/spreadsheetml/2006/main">
  <c r="A61" i="22"/>
  <c r="A88" i="23"/>
  <c r="A14"/>
  <c r="A98" i="21"/>
  <c r="A16"/>
  <c r="I157"/>
  <c r="J151" i="23"/>
  <c r="J150"/>
  <c r="F150"/>
  <c r="J80" i="22"/>
  <c r="F80"/>
  <c r="J167" i="21"/>
  <c r="J81" i="22" s="1"/>
  <c r="J166" i="21"/>
  <c r="F166"/>
  <c r="F94" i="23"/>
  <c r="E152"/>
  <c r="E151"/>
  <c r="E82" i="22"/>
  <c r="E81"/>
  <c r="E168" i="21"/>
  <c r="E167"/>
  <c r="F184" i="17"/>
  <c r="F183"/>
  <c r="F167" i="21"/>
  <c r="K95" i="23"/>
  <c r="F168" i="21"/>
  <c r="F152" i="23"/>
  <c r="F151"/>
  <c r="D94"/>
  <c r="F100"/>
  <c r="F173" i="17"/>
  <c r="F158"/>
  <c r="F126"/>
  <c r="F124"/>
  <c r="I73" i="22"/>
  <c r="D74"/>
  <c r="F74"/>
  <c r="I142" i="23"/>
  <c r="D144"/>
  <c r="F144" s="1"/>
  <c r="G120" i="17"/>
  <c r="I158" i="21"/>
  <c r="D160"/>
  <c r="F160"/>
  <c r="D152" i="23"/>
  <c r="D151"/>
  <c r="F82" i="22"/>
  <c r="D82"/>
  <c r="D81"/>
  <c r="D168" i="21"/>
  <c r="D167"/>
  <c r="K67" i="22"/>
  <c r="G63"/>
  <c r="F71"/>
  <c r="F69"/>
  <c r="D130" i="23"/>
  <c r="D119"/>
  <c r="D108"/>
  <c r="D145" i="21"/>
  <c r="D134"/>
  <c r="D122"/>
  <c r="D168" i="17"/>
  <c r="D158"/>
  <c r="D147"/>
  <c r="D137"/>
  <c r="G90" i="23"/>
  <c r="D106" i="21"/>
  <c r="D112" s="1"/>
  <c r="F111"/>
  <c r="D99"/>
  <c r="D127" i="17"/>
  <c r="D124"/>
  <c r="F129"/>
  <c r="K125"/>
  <c r="F103" i="23"/>
  <c r="F125"/>
  <c r="G91"/>
  <c r="F67" i="22"/>
  <c r="F141" i="21"/>
  <c r="F139"/>
  <c r="F138"/>
  <c r="F137"/>
  <c r="F115"/>
  <c r="F110"/>
  <c r="F109"/>
  <c r="F108"/>
  <c r="G104"/>
  <c r="G100"/>
  <c r="F176" i="17"/>
  <c r="F155"/>
  <c r="F143"/>
  <c r="F142"/>
  <c r="F141"/>
  <c r="F140"/>
  <c r="F139"/>
  <c r="F138"/>
  <c r="F137"/>
  <c r="F136"/>
  <c r="F135"/>
  <c r="F134"/>
  <c r="F133"/>
  <c r="F131"/>
  <c r="F130"/>
  <c r="F127"/>
  <c r="F125"/>
  <c r="M165" i="21"/>
  <c r="K163"/>
  <c r="F110" i="23"/>
  <c r="F108"/>
  <c r="F123"/>
  <c r="F122"/>
  <c r="F121"/>
  <c r="F120"/>
  <c r="F119"/>
  <c r="F118"/>
  <c r="F117"/>
  <c r="F116"/>
  <c r="F115"/>
  <c r="F114"/>
  <c r="F113"/>
  <c r="F112"/>
  <c r="F111"/>
  <c r="F109"/>
  <c r="F107"/>
  <c r="F106"/>
  <c r="F105"/>
  <c r="F104"/>
  <c r="F133" i="21"/>
  <c r="F126"/>
  <c r="F122"/>
  <c r="F121"/>
  <c r="F116"/>
  <c r="K91" i="23"/>
  <c r="K90"/>
  <c r="K63" i="22"/>
  <c r="K100" i="21"/>
  <c r="K120" i="17"/>
  <c r="F144"/>
  <c r="F140" i="23"/>
  <c r="F139"/>
  <c r="F138"/>
  <c r="F137"/>
  <c r="F136"/>
  <c r="F135"/>
  <c r="F134"/>
  <c r="F133"/>
  <c r="F132"/>
  <c r="F131"/>
  <c r="F130"/>
  <c r="F129"/>
  <c r="F128"/>
  <c r="F127"/>
  <c r="F126"/>
  <c r="F156" i="21"/>
  <c r="F155"/>
  <c r="F154"/>
  <c r="F153"/>
  <c r="F152"/>
  <c r="F151"/>
  <c r="F150"/>
  <c r="F149"/>
  <c r="F148"/>
  <c r="F147"/>
  <c r="F146"/>
  <c r="F145"/>
  <c r="F144"/>
  <c r="F143"/>
  <c r="F142"/>
  <c r="F135"/>
  <c r="F134"/>
  <c r="F132"/>
  <c r="F131"/>
  <c r="F130"/>
  <c r="F129"/>
  <c r="F128"/>
  <c r="F127"/>
  <c r="F125"/>
  <c r="F124"/>
  <c r="F123"/>
  <c r="F120"/>
  <c r="F119"/>
  <c r="F118"/>
  <c r="F117"/>
  <c r="F170" i="17"/>
  <c r="F169"/>
  <c r="F168"/>
  <c r="F167"/>
  <c r="F166"/>
  <c r="F165"/>
  <c r="F164"/>
  <c r="F163"/>
  <c r="F162"/>
  <c r="F161"/>
  <c r="F160"/>
  <c r="F159"/>
  <c r="F157"/>
  <c r="F156"/>
  <c r="F152"/>
  <c r="F153"/>
  <c r="F151"/>
  <c r="F150"/>
  <c r="F149"/>
  <c r="F148"/>
  <c r="F147"/>
  <c r="F146"/>
  <c r="F145"/>
  <c r="F107" i="21"/>
  <c r="F128" i="17"/>
  <c r="F101" i="23"/>
  <c r="F96"/>
  <c r="D98"/>
  <c r="F95"/>
  <c r="F81" i="22"/>
  <c r="F98" i="23"/>
  <c r="F97"/>
  <c r="F99"/>
  <c r="F106" i="21"/>
  <c r="F113"/>
  <c r="F112" l="1"/>
</calcChain>
</file>

<file path=xl/sharedStrings.xml><?xml version="1.0" encoding="utf-8"?>
<sst xmlns="http://schemas.openxmlformats.org/spreadsheetml/2006/main" count="1537" uniqueCount="434">
  <si>
    <t>№ п/п</t>
  </si>
  <si>
    <t xml:space="preserve"> Тариф, руб./ед. изм.</t>
  </si>
  <si>
    <t>с ВДГО</t>
  </si>
  <si>
    <t>от 4-х до 5-ти этажей</t>
  </si>
  <si>
    <t>до 3-х этажей</t>
  </si>
  <si>
    <t>за 1 кв. м</t>
  </si>
  <si>
    <t>Дома, оборудованные централизованной системой теплоснабжения</t>
  </si>
  <si>
    <t>Гкал</t>
  </si>
  <si>
    <t>куб. м на 1 чел. в мес.</t>
  </si>
  <si>
    <t>куб. м</t>
  </si>
  <si>
    <t>(с НДС)</t>
  </si>
  <si>
    <t>Газоснабжение</t>
  </si>
  <si>
    <t>куб. м в мес. на 1 чел.</t>
  </si>
  <si>
    <t>Сжиженный газ</t>
  </si>
  <si>
    <t>Электроэнергия</t>
  </si>
  <si>
    <t>Городские населенные пункты</t>
  </si>
  <si>
    <t>кВт.ч</t>
  </si>
  <si>
    <t>Сельские населенные пункты</t>
  </si>
  <si>
    <t>И.В. Тимофеева</t>
  </si>
  <si>
    <t>кг в мес. на 1 чел.</t>
  </si>
  <si>
    <t>3</t>
  </si>
  <si>
    <t>5</t>
  </si>
  <si>
    <t>5.1</t>
  </si>
  <si>
    <t>2</t>
  </si>
  <si>
    <t>2.1</t>
  </si>
  <si>
    <t>4</t>
  </si>
  <si>
    <t>Не предусмотрен</t>
  </si>
  <si>
    <t>Дата введения тарифа/размера платы, реквизиты нормативных или муниципальных правовых актов</t>
  </si>
  <si>
    <t>Дата введения нормативов потребления, реквизиты нормативных правовых актов</t>
  </si>
  <si>
    <t>Наименование коммунальных услуг/Категории благоустройства</t>
  </si>
  <si>
    <t>Размер платы, руб. за кв. м в мес.</t>
  </si>
  <si>
    <t>без ВДГО*</t>
  </si>
  <si>
    <t xml:space="preserve">Наименование услуг </t>
  </si>
  <si>
    <t>Раздел II Коммунальные услуги</t>
  </si>
  <si>
    <t>* ВДГО - внутридомовое газовое оборудование</t>
  </si>
  <si>
    <t>Раздел I Содержание и ремонт жилого помещения в многоквартирных домах, наем жилого помещения</t>
  </si>
  <si>
    <t>Единица измерения</t>
  </si>
  <si>
    <t>руб. с 1 чел. в месяц</t>
  </si>
  <si>
    <t>(зависит от фактического расхода)</t>
  </si>
  <si>
    <t>2.2</t>
  </si>
  <si>
    <t>Капитальный ремонт общего имущества в многоквартирных домах</t>
  </si>
  <si>
    <t>Многоквартирный дом, оборудованный внутридомовой инженерной системой электроснабжения, с печным отоплением, с количеством этажей от 1 до 3</t>
  </si>
  <si>
    <t>(НДС не облагается)</t>
  </si>
  <si>
    <t>Твердое топливо (дрова)</t>
  </si>
  <si>
    <t>Индивидуальные и многоквартирные жилые дома</t>
  </si>
  <si>
    <t>Зависит от фактического расхода</t>
  </si>
  <si>
    <t>Норматив расхода не предусмотрен</t>
  </si>
  <si>
    <t>Отопление (Филиал "Иркутский ОРТПЦ"               ФГУП "РТРС")</t>
  </si>
  <si>
    <t>Горячее водоснабжение (Филиал "Иркутский ОРТПЦ" ФГУП "РТРС")</t>
  </si>
  <si>
    <t>Холодное водоснабжение (Филиал "Иркутский ОРТПЦ" ФГУП "РТРС")</t>
  </si>
  <si>
    <t>Водоотведение (Филиал "Иркутский ОРТПЦ" ФГУП "РТРС")</t>
  </si>
  <si>
    <t>Норматив потребления в жилом помещении (индивидуальное потребление)</t>
  </si>
  <si>
    <t xml:space="preserve">Размер платы за 1 кв. м общей площади жилых                  помещений в месяц, руб. </t>
  </si>
  <si>
    <t>с 01.01.2006</t>
  </si>
  <si>
    <t>с 01.01.2014</t>
  </si>
  <si>
    <t>с 01.07.2013</t>
  </si>
  <si>
    <t>с 01.02.2013</t>
  </si>
  <si>
    <t>Дома типовых серий в благоустроенном жилищном фонде, оборудованные лифтами и мусоропроводами</t>
  </si>
  <si>
    <t>Дома типовых серий в благоустроенном жилищном фонде, оборудованные мусоропроводами</t>
  </si>
  <si>
    <t>Дома типовых серий в благоустроенном жилищном фонде, не оборудованные лифтами и мусоропроводами, в том числе:</t>
  </si>
  <si>
    <t xml:space="preserve"> 4.1</t>
  </si>
  <si>
    <t xml:space="preserve"> 4.2</t>
  </si>
  <si>
    <t xml:space="preserve">Тарифы, нормативы и размеры платы за жилищно-коммунальные услуги, оказываемые населению города Ангарска, </t>
  </si>
  <si>
    <t xml:space="preserve">Постановление главы городского поселения АМО               от 27.12.2005 № 04-г
 (в ред. постановлений главы города Ангарска                             
от 26.08.2008 № 970-г,                         от 10.02.2009 № 158-г,                     от 14.05.2009 № 561-г)                         "Об утверждении нормативов потребления коммунальных услуг для населения города Ангарска" </t>
  </si>
  <si>
    <r>
      <t xml:space="preserve">(с НДС, </t>
    </r>
    <r>
      <rPr>
        <b/>
        <i/>
        <sz val="12"/>
        <rFont val="Times New Roman"/>
        <family val="1"/>
        <charset val="204"/>
      </rPr>
      <t>групп.  устан.)</t>
    </r>
    <r>
      <rPr>
        <sz val="12"/>
        <rFont val="Times New Roman"/>
        <family val="1"/>
        <charset val="204"/>
      </rPr>
      <t xml:space="preserve">         </t>
    </r>
  </si>
  <si>
    <r>
      <t xml:space="preserve">5,4 </t>
    </r>
    <r>
      <rPr>
        <sz val="10"/>
        <rFont val="Times New Roman"/>
        <family val="1"/>
        <charset val="204"/>
      </rPr>
      <t xml:space="preserve">(приготовление пищи с использованием газовых плит)  </t>
    </r>
    <r>
      <rPr>
        <sz val="12"/>
        <rFont val="Times New Roman"/>
        <family val="1"/>
        <charset val="204"/>
      </rPr>
      <t xml:space="preserve">                  8,1                   </t>
    </r>
    <r>
      <rPr>
        <sz val="10"/>
        <rFont val="Times New Roman"/>
        <family val="1"/>
        <charset val="204"/>
      </rPr>
      <t xml:space="preserve">(подогрев воды с использованием газового нагревателя)                       </t>
    </r>
    <r>
      <rPr>
        <sz val="12"/>
        <rFont val="Times New Roman"/>
        <family val="1"/>
        <charset val="204"/>
      </rPr>
      <t xml:space="preserve">2,37                  </t>
    </r>
    <r>
      <rPr>
        <sz val="10"/>
        <rFont val="Times New Roman"/>
        <family val="1"/>
        <charset val="204"/>
      </rPr>
      <t>(подогрев воды с использованием газовых плит)</t>
    </r>
  </si>
  <si>
    <t>Начальник отдела цен и тарифов КЭФ администрации АГО</t>
  </si>
  <si>
    <t>Размер платы за 1 чел. в мес. Индивидуальное потребление</t>
  </si>
  <si>
    <t>Многоквартирные и жилые дома, не имеющие оборудования лифтов и мусоропроводов (без газоснабжения)</t>
  </si>
  <si>
    <t>Дома, в которых отсутствует один из элементов благоустройства, в том числе:</t>
  </si>
  <si>
    <t>Аварийный** и неблагоустроенный жилищный фонд</t>
  </si>
  <si>
    <t>** аварийный жилищный фонд - жилищный фонд признанный таковым в соответствии с действующим законодательством</t>
  </si>
  <si>
    <t>с 01.01.2016</t>
  </si>
  <si>
    <t>Без учета работ по сбору и вывозу жидких бытовых отходов</t>
  </si>
  <si>
    <t>С учетом работ по сбору и вывозу жидких бытовых отходов</t>
  </si>
  <si>
    <t>Отопление (ПАО "Иркутскэнерго")</t>
  </si>
  <si>
    <t>Горячее водоснабжение (ПАО "Иркутскэнерго")</t>
  </si>
  <si>
    <t>Дома типовых серий в благоустроенном жилищном фонде, оборудованные лифтами, с неработающими мусоропроводами</t>
  </si>
  <si>
    <t>Холодное водоснабжение (гарантирующая организация - МУП АГО "Ангарский Водоканал")</t>
  </si>
  <si>
    <t>Водоотведение (гарантирующая организация - МУП АГО "Ангарский Водоканал")</t>
  </si>
  <si>
    <t>Холодное водоснабжение (МУП АГО "Ангарский Водоканал")</t>
  </si>
  <si>
    <t>Водоотведение (МУП АГО "Ангарский Водоканал")</t>
  </si>
  <si>
    <t>с 01.01.2017</t>
  </si>
  <si>
    <t>Категория жилых помещений</t>
  </si>
  <si>
    <t>Этажность</t>
  </si>
  <si>
    <t>Норматив потребления коммунальной услуги</t>
  </si>
  <si>
    <t>холодного водоснабжения</t>
  </si>
  <si>
    <t>горячего водоснабжения</t>
  </si>
  <si>
    <t>от 1 до 5</t>
  </si>
  <si>
    <t>от 6 до 9</t>
  </si>
  <si>
    <t>от 10 до 16</t>
  </si>
  <si>
    <t>более 16</t>
  </si>
  <si>
    <t>-</t>
  </si>
  <si>
    <t>х</t>
  </si>
  <si>
    <t xml:space="preserve">Многоквартирные дома с централизованным холодным водоснабжением, водонагревателями, водоотведением </t>
  </si>
  <si>
    <t>Многоквартирные дома с централизованным холодным водоснабжением без централизованного водоотведения</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</si>
  <si>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</si>
  <si>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16</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</si>
  <si>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</si>
  <si>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17</t>
  </si>
  <si>
    <t>21</t>
  </si>
  <si>
    <t>6</t>
  </si>
  <si>
    <t>7</t>
  </si>
  <si>
    <t>8</t>
  </si>
  <si>
    <t>9</t>
  </si>
  <si>
    <t>10</t>
  </si>
  <si>
    <t>11</t>
  </si>
  <si>
    <t xml:space="preserve">Многоквартирные и жилые  дома без водонагревателей с водопроводоми канализацией, оборудованные раковинами, мойками и унитазами </t>
  </si>
  <si>
    <t>12</t>
  </si>
  <si>
    <t>13</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</si>
  <si>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 ваннами, душами</t>
  </si>
  <si>
    <t>14</t>
  </si>
  <si>
    <t>15</t>
  </si>
  <si>
    <t>Многоквартирные  и жилые дома с водоразборной колонкой</t>
  </si>
  <si>
    <t>18</t>
  </si>
  <si>
    <t>19</t>
  </si>
  <si>
    <t>20</t>
  </si>
  <si>
    <t>Содержание  жилого помещения в многоквартирных домах</t>
  </si>
  <si>
    <t>Многоквартирные дома с централизованным холодным и горячим водоснабжением, водоотведением</t>
  </si>
  <si>
    <t>куб. м в месяц на  кв. м общей площади</t>
  </si>
  <si>
    <t>куб. м в месяц на  кв. м общей площади***</t>
  </si>
  <si>
    <t>Многоквартирные дома без водонагревателей с централизованным холодным водоснабжением, водоотведением, оборудованные раковинами, мойками и унитазами</t>
  </si>
  <si>
    <t xml:space="preserve">Размер платы                    (за 1 кв. м, на 1 чел. в мес. и т.д.) </t>
  </si>
  <si>
    <t>не предусмотрен</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</si>
  <si>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</si>
  <si>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1500-1550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</si>
  <si>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1650-1700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</si>
  <si>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без душа</t>
  </si>
  <si>
    <t>Многоквартирные и жилые  дома с централизованным холодным и горячим водоснабжением, водоотведением, оборудованные унитазами, раковинами, мойками,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</si>
  <si>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t>
  </si>
  <si>
    <t>Многоквартирные и жилые  дома с централизованным холодным и горячим водоснабжением, без централизованного водоотведения, оборудованные раковинами (мойками), унитазами, душами (ваннами)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</si>
  <si>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</si>
  <si>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1500-1550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</si>
  <si>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1650-1700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</si>
  <si>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</si>
  <si>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 xml:space="preserve">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t>
  </si>
  <si>
    <t>Многоквартирные и жилые  дома без водонагревателей с централизованным холодным водоснабжением и водоотведением, оборудованные раковинами и мойками</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</si>
  <si>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</si>
  <si>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</si>
  <si>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(или мойками)</t>
  </si>
  <si>
    <t>Многоквартирные и жилые  дома с централизованным холодным водоснабжением, без централизованного водоотведения, оборудованные мойками (или раковинами, умывальниками)</t>
  </si>
  <si>
    <t xml:space="preserve"> 1.1</t>
  </si>
  <si>
    <t xml:space="preserve"> 1.2</t>
  </si>
  <si>
    <t>Размер расходов граждан в составе платы за содержание жилого помещения на оплату холодной воды, горячей воды, отведения сточных вод, электрической энергии, потребляемых при выполнении минимального перечня необходимых для обеспечения надлежащего содержания общего имущества в многоквартирном доме услуг и работ,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 утверждаемых органами государственной власти субъектов РФ в порядке, установленном Правительством РФ, по тарифам, установленным органами государственной власти субъектов РФ и органами местного самоуправления в порядке, установленном федеральным законом</t>
  </si>
  <si>
    <t>с 01.01.2010</t>
  </si>
  <si>
    <t>складоч ный                 куб. м</t>
  </si>
  <si>
    <t>1,72</t>
  </si>
  <si>
    <t>Постановление главы сельского поселения Савватеевского муниципального образования                               от 04.05.2010 № 13                              "О нормативах потребления коммунальных услуг для населения Савватеевского муниципального образования при отсутствии приборов учета"</t>
  </si>
  <si>
    <t>Аварийный* и неблагоустроенный жилищный фонд</t>
  </si>
  <si>
    <t>куб. м в месяц на  кв. м общей площади**</t>
  </si>
  <si>
    <t>* аварийный жилищный фонд - жилищный фонд признанный таковым в соответствии с действующим законодательством</t>
  </si>
  <si>
    <t>Постановление главы Одинского муниципального образования                               от 11.06.2010 № 25                                             "Об утверждении нормативов потребления коммунальных услуг для населения Одинского муниципального образования"</t>
  </si>
  <si>
    <t>куб. м в месяц на  кв. м общей площади*</t>
  </si>
  <si>
    <t>Размер платы для нанимателей жилых помещений по договорам социального найма и договорам найма жилых помещений муниципального жилищного фонда и для собственников помещений в многоквартирных домах, которые на общем собрании собственников помещений в многоквартирном доме не приняли решение об установлении размера платы за содержание жилого помещения</t>
  </si>
  <si>
    <t>Раздел I Содержание  и ремонт жилого помещения в многоквартирных домах, наем жилого помещения</t>
  </si>
  <si>
    <t>Отопление на территории д. Зуй (Муниципальное унитарное предприятие Ангарского городского округа "Преобразование" (МУП АГО "Преобразование"))</t>
  </si>
  <si>
    <t>Постановление главы Мегетского муниципального образования                             от 13.01.2009 № 02/1                                          "О нормативах потребления коммунальных услуг для населения Мегетского муниципального образования при отсутствии приборов учета"                                                                         (в ред. постановления главы Мегетского муниципального образования от 27.05.2009           № 96)</t>
  </si>
  <si>
    <t>На территории вышеперечисленного населенного пункта отсутствуют многоквартирные дома, находящиеся в муниципальной собственности</t>
  </si>
  <si>
    <t>кг в мес.        на 1 чел.</t>
  </si>
  <si>
    <t>7,56</t>
  </si>
  <si>
    <t>6,36</t>
  </si>
  <si>
    <t>Размер платы для нанимателей жилых помещений по договорам социального найма и договорам найма жилых помещений государственного жилищного фонда</t>
  </si>
  <si>
    <t>Раздел I Содержание  и наем жилого помещения в многоквартирных домах</t>
  </si>
  <si>
    <t>Содержание и наем жилого помещения в многоквартирных домах</t>
  </si>
  <si>
    <t>Размер платы за наем для нанимателей жилых помещений по договорам социального найма и договорам найма жилых помещений государственного жилищного фонда</t>
  </si>
  <si>
    <t>Размер платы за наем для нанимателей жилых помещений по договорам социального найма и договорам найма жилых помещений муниципального жилищного фонда</t>
  </si>
  <si>
    <t>(по нормативу               5,4 кг в мес.                         на 1 чел.)</t>
  </si>
  <si>
    <t>кг</t>
  </si>
  <si>
    <t>Зависит от кол-ва комнат в квартире и кол-ва членов семьи</t>
  </si>
  <si>
    <t>Приказ службы по тарифам Иркутской области                                          от 07.06.2008 № 55-спр
(в ред. от 16.03.2015)
"Об установлении предельных цен на дрова, реализуемые населению Иркутской области хозяйствующими субъектами всех организационно-правовых форм и форм собственности (за исключением муниципальной), по муниципальным образованиям Иркутской области"</t>
  </si>
  <si>
    <t>холодной воды</t>
  </si>
  <si>
    <t>горячей воды</t>
  </si>
  <si>
    <t>с 01.06.2017</t>
  </si>
  <si>
    <t>Норматив отведения сточных вод</t>
  </si>
  <si>
    <t>Нормативы потребления электрической энергии в целях содержания общего имущества в многоквартирном доме</t>
  </si>
  <si>
    <t xml:space="preserve">Нормативы потребления </t>
  </si>
  <si>
    <t xml:space="preserve">Нормативы потребления  </t>
  </si>
  <si>
    <t>кВт.ч в месяц на кв. метр</t>
  </si>
  <si>
    <t>Многоквартирные дома, не оборудованные лифтами и электротопительными и электронагревательными установками для целей горячего водоснабжения</t>
  </si>
  <si>
    <t>Многоквартирные дома, оборудованные лифтами и не оборудованные электротопительными и электронагревательными установками для целей горячего водоснабжения</t>
  </si>
  <si>
    <t>Многоквартирные дома, оборудованные пассажирскими и грузовыми лифтами и дополнительным оборудованием и не оборудованные насосным оборудованием, ИТП</t>
  </si>
  <si>
    <t>Многоквартирные дома, оборудованные пассажирскими лифтами, насосным оборудованием, ИТП и дополнительным оборудованием</t>
  </si>
  <si>
    <t>Многоквартирные дома, оборудованные насосным оборудованием, ИТП, дополнительным оборудованием и не оборудованные лифтами</t>
  </si>
  <si>
    <t>Многоквартирные дома, оборудованные осветительными установками, не оборудованные лифтами, насосным оборудованием, ИТП и дополнительным оборудованием</t>
  </si>
  <si>
    <t>Многоквартирные дома, оборудованные дополнительным оборудованием, насосным оборудованием и не оборудованные ИТП, лифтами</t>
  </si>
  <si>
    <t>Многоквартирные дома, оборудованные лифтами, дополнительным оборудованием, насосным оборудованием и не оборудованные ИТП</t>
  </si>
  <si>
    <t>Размер расходов граждан на оплату коммунальных ресурсов в целях содержания общего имущества в многоквартирном доме</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</si>
  <si>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</si>
  <si>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кВт.ч в месяц на кв. метр****</t>
  </si>
  <si>
    <t>****** индивидуальный тепловой пункт - прибор учета тепловой энергии, циркуляционный насос, регулируемый узел смешения</t>
  </si>
  <si>
    <t>5,4 (приготовле ние пищи с использова нием газовых плит)                    8,1                   (подогрев воды с использова нием газового нагревателя)                       2,37                  (подогрев воды с использова нием газовых плит)</t>
  </si>
  <si>
    <t xml:space="preserve">Постановление главы городского поселения АМО                                        от 27.12.2005 № 04-г
 (в ред. постановлений главы города Ангарска                             
от 26.08.2008 № 970-г,                         от 10.02.2009 № 158-г,                     от 14.05.2009 № 561-г)                         "Об утверждении нормативов потребления коммунальных услуг для населения города Ангарска" </t>
  </si>
  <si>
    <t>Нормативы потребления холодной (горячей) воды в целях содержания общего имущества в многоквартирном доме</t>
  </si>
  <si>
    <t>Нормативы отведения сточных вод в целях содержания общего имущества в многоквартирном доме</t>
  </si>
  <si>
    <t>Норматив потребления на ОДН (для многоквартирных домов, не оснащенных ОДПУ********)</t>
  </si>
  <si>
    <t>куб. м на 1 чел. в мес. *********</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</si>
  <si>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</si>
  <si>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</si>
  <si>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</si>
  <si>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    *****</t>
  </si>
  <si>
    <t>кВт.ч на 1 чел. в мес. *********</t>
  </si>
  <si>
    <r>
      <t xml:space="preserve">5,4 </t>
    </r>
    <r>
      <rPr>
        <sz val="10"/>
        <rFont val="Times New Roman"/>
        <family val="1"/>
        <charset val="204"/>
      </rPr>
      <t xml:space="preserve">(приготовление пищи с использованием газовых плит)  </t>
    </r>
    <r>
      <rPr>
        <sz val="12"/>
        <rFont val="Times New Roman"/>
        <family val="1"/>
        <charset val="204"/>
      </rPr>
      <t xml:space="preserve">                  8,1                   </t>
    </r>
    <r>
      <rPr>
        <sz val="10"/>
        <rFont val="Times New Roman"/>
        <family val="1"/>
        <charset val="204"/>
      </rPr>
      <t xml:space="preserve">(подогрев воды с использованием газового нагревателя)                       </t>
    </r>
    <r>
      <rPr>
        <sz val="12"/>
        <rFont val="Times New Roman"/>
        <family val="1"/>
        <charset val="204"/>
      </rPr>
      <t xml:space="preserve">2,37                  </t>
    </r>
    <r>
      <rPr>
        <sz val="10"/>
        <rFont val="Times New Roman"/>
        <family val="1"/>
        <charset val="204"/>
      </rPr>
      <t>(подогрев воды с использова нием газ.плит)</t>
    </r>
  </si>
  <si>
    <t>(по нормативу               5,4 кг в мес. /чел.)</t>
  </si>
  <si>
    <t>8*****</t>
  </si>
  <si>
    <t>Многоквартирные дома, оборудованные насосным оборудованием, ИТП******, дополнительным оборудованием******* и не оборудованные лифтами</t>
  </si>
  <si>
    <t>****** ИТП (индивидуальный тепловой пункт) - прибор учета тепловой энергии, циркуляционный насос, регулируемый узел смешения</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</si>
  <si>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</si>
  <si>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</si>
  <si>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</si>
  <si>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</si>
  <si>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</si>
  <si>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</si>
  <si>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кВт.ч в месяц на кв. метр***</t>
  </si>
  <si>
    <t>8****</t>
  </si>
  <si>
    <t>Многоквартирные дома, оборудованные насосным оборудованием, ИТП*****, дополнительным оборудованием****** и не оборудованные лифтами</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</si>
  <si>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</si>
  <si>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</si>
  <si>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</si>
  <si>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</si>
  <si>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</si>
  <si>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</si>
  <si>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</si>
  <si>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</si>
  <si>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t>
  </si>
  <si>
    <t>16*****</t>
  </si>
  <si>
    <t>5*****</t>
  </si>
  <si>
    <t>В соответствии с ч. 9.1 ст. 156 Жилищного Кодекса РФ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входит в состав платы за содержание жилого помещения</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</si>
  <si>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</si>
  <si>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Многоквартирные дома, оборудованные пассажирскими и грузовыми лифтами, насосным оборудованием, индивидуальным тепловым пунктом (далее - ИТП******) и дополнительным оборудованием*******</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</si>
  <si>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</si>
  <si>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</si>
  <si>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</si>
  <si>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8**</t>
  </si>
  <si>
    <t>Многоквартирные дома, оборудованные насосным оборудованием, ИТП***, дополнительным оборудованием**** и не оборудованные лифтами</t>
  </si>
  <si>
    <t>кВт.ч в месяц на кв. метр*****</t>
  </si>
  <si>
    <t>2**</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</si>
  <si>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</si>
  <si>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порядковые номера в соответствии с приказами министерства жилищной политики, энергетики и транспорта Иркутской области от 17.05.2017 № 75-мпр и от 30.12.2016 № 184-мпр</t>
  </si>
  <si>
    <t>335р/тн*18%НДС=395,30</t>
  </si>
  <si>
    <t>Отопление на территории с. Савватеевка (Муниципальное унитарное предприятие Ангарского городского округа "Преобразование" (МУП АГО "Преобразование"))</t>
  </si>
  <si>
    <t>0,034444 Гкал                                                      на 1 кв. м в мес.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 пересчитан на отопительный период: 0,025833 х 12 / 9 = 0,034444</t>
  </si>
  <si>
    <t>Сухой газ</t>
  </si>
  <si>
    <t>0,034444 Гкал                                                      на 1 кв. м в мес.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 пересчитан на отопительный период: 0,025833 х 12 / 9 = 0,034444</t>
  </si>
  <si>
    <t xml:space="preserve">Холодное водоснабжение (техническое) на территории д. Зуй                                            (МУП АГО"Ангарский Водоканал") </t>
  </si>
  <si>
    <t>0,034444 Гкал                                                      на 1 кв. м в мес.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 пересчитан на отопительный период: 0,025833 х 12 / 9 = 0,034444</t>
  </si>
  <si>
    <t>0,03603 Гкал                                                      на 1 кв. м в мес.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 пересчитан на отопительный период:0,02702 х 12 / 9 = 0,03603</t>
  </si>
  <si>
    <t>0,03973 Гкал на 1 кв. м в мес.                                                     (2-х и -3-х эт. МКД);                           0,04947 Гкал на 1 кв. м в мес.                       (1 эт. жилые дома)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Нормативы пересчитаны на отопительный период:                                0,0298 х 12 / 9 = 0,03973;                            0,0371 х 12 / 9 = 0,04947</t>
  </si>
  <si>
    <t>Горячее водоснабжение (МУП АГО "Преобразование")</t>
  </si>
  <si>
    <t>Многоквартирные дома, оборудованные лифтами, осветительными установками, дверными запирающими устройствами, телекоммуникационным оборудованием</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</si>
  <si>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</si>
  <si>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</si>
  <si>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</si>
  <si>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свыше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</si>
  <si>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автоматизированным индивидуальным тепловым пунктом (далее - АИТП)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</si>
  <si>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свыше 2 кВт, АИТП</t>
  </si>
  <si>
    <t>Многоквартирные дома, оборудованные осветительными установками, телекоммуникационным оборудованием, приборами учета коммунальных ресурсов</t>
  </si>
  <si>
    <t>Многоквартирные дома, оборудованные осветительными установками, дверными запирающими устройствами, приборами учета коммунальных ресурсов</t>
  </si>
  <si>
    <t>Многоквартирные дома, оборудованные осветительными установками, телекоммуникационным оборудованием, дверными запирающими устройствами</t>
  </si>
  <si>
    <t>Многоквартирные дома, оборудованные осветительными установками, телекоммуникационным оборудованием, дверными запирающими устройствами, приборами учета коммунальных ресурсов</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</si>
  <si>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</si>
  <si>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</si>
  <si>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осветительными установками, дверными запирающими устройствами, телекоммуникационным оборудованием, АИТП</t>
  </si>
  <si>
    <t>Многоквартирные дома, оборудованные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АИТП</t>
  </si>
  <si>
    <t>Материал стен многоквартирного (жилого) дома</t>
  </si>
  <si>
    <t>Кирпичные, блочные, панельные, монолитные стены</t>
  </si>
  <si>
    <t>Деревянные, смешанные стены</t>
  </si>
  <si>
    <t>Срок эксплуатации дома</t>
  </si>
  <si>
    <t>Месторасположение дома</t>
  </si>
  <si>
    <t>Жилые помещения в домах, оборудованных лифтами и мусоропроводами (с системой газоснабжения)</t>
  </si>
  <si>
    <t>1.1</t>
  </si>
  <si>
    <t>1.2</t>
  </si>
  <si>
    <t>Город Ангарск (за исключением районов, указанных в строке 1.2 настоящей таблицы)</t>
  </si>
  <si>
    <t>до 50 лет</t>
  </si>
  <si>
    <t>свыше 50 лет</t>
  </si>
  <si>
    <t>Жилые помещения в домах, оборудованных лифтами и мусоропроводами (без газоснабжения)</t>
  </si>
  <si>
    <t>Город Ангарск (за исключением районов, указанных в строке 2.2 настоящей таблицы)</t>
  </si>
  <si>
    <t>Город Ангарск (за исключением районов, указанных в строке 3.2 настоящей таблицы)</t>
  </si>
  <si>
    <t>3.1</t>
  </si>
  <si>
    <t>3.2</t>
  </si>
  <si>
    <t>Город Ангарск (за исключением районов, указанных в строке 4.2 настоящей таблицы)</t>
  </si>
  <si>
    <t>4.1</t>
  </si>
  <si>
    <t>4.2</t>
  </si>
  <si>
    <t>Жилые помещения в домах, не имеющих оборудования лифтов либо в домах, не имеющих оборудования лифтов и мусоропроводов (с системой газоснабжения)</t>
  </si>
  <si>
    <t>Жилые помещения в домах, не имеющих оборудования лифтов либо в домах, не имеющих оборудования лифтов и мусоропроводов (без газоснабжения)</t>
  </si>
  <si>
    <t>Жилые помещения в домах, в которых отсутствует хотя бы один из элементов благоустройства</t>
  </si>
  <si>
    <t>Город Ангарск (за исключением районов, указанных в строке 5.2 настоящей таблицы)</t>
  </si>
  <si>
    <t>5.2</t>
  </si>
  <si>
    <t>Жилые помещения в домах, оборудованных системой электроснабжения, с печным отоплением, с количеством этажей от 1 до 3</t>
  </si>
  <si>
    <t>Город Ангарск (за исключением районов, указанных в строке 6.2 настоящей таблицы)</t>
  </si>
  <si>
    <t>6.1</t>
  </si>
  <si>
    <t>6.2</t>
  </si>
  <si>
    <t>Отдаленные районы г. Ангарска********</t>
  </si>
  <si>
    <t xml:space="preserve">Приказ Министерства жилищной политики, энергетики и транспорта Иркутской области                                       от 08.11.2012  № 14-мпр                              "Об утверждении нормативов потребления коммунальной услуги по газоснабжению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</si>
  <si>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</si>
  <si>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с 01.05.2018</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</si>
  <si>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</si>
  <si>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</si>
  <si>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Внегородские территории Ангарского городского округа</t>
  </si>
  <si>
    <t>1.3                               *****</t>
  </si>
  <si>
    <t>2.3                               *****</t>
  </si>
  <si>
    <t>3.3                               *****</t>
  </si>
  <si>
    <t>4.3                               *****</t>
  </si>
  <si>
    <t>5.3                               *****</t>
  </si>
  <si>
    <t>6.3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</si>
  <si>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</si>
  <si>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</si>
  <si>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микрорайон Китой, микрорайон Майск, микрорайон Цементный, микрорайон Новый-4, микрорайон Шеститысячник, микрорайон Юго-Восточный, Первый промышленный массив, Второй промышленный массив, деревня Совхозная»</t>
  </si>
  <si>
    <t>4**</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</si>
  <si>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</si>
  <si>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4.3</t>
  </si>
  <si>
    <t>5.3</t>
  </si>
  <si>
    <t>6.3</t>
  </si>
  <si>
    <t>4****</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</si>
  <si>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</si>
  <si>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</si>
  <si>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</si>
  <si>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</si>
  <si>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Норматив потребления на ОДН (для многоквартирных домов, не оснащенных ОДПУ*********)</t>
  </si>
  <si>
    <t>куб. м на 1 чел. в мес.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</si>
  <si>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</si>
  <si>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</si>
  <si>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кВт.ч на 1 чел. в мес. **********</t>
  </si>
  <si>
    <t>Приказ Министерства жилищной политики, энергетики и транспорта Иркутской области                         от 31.05.2013 № 27-мпр          (ред. от 01.07.2016 № 72-мпр)                          "Об утверждении нормативов потребления коммунальных услуг при отсутствии приборов учета в Иркутской области"</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</si>
  <si>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</si>
  <si>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</si>
  <si>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с 01.06.2017                            (с 27.04.2018 п. с 19 по 26)</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</si>
  <si>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</si>
  <si>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</si>
  <si>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30.03.2018                   № 453-па, опубл. в газете "Ангарские ведомости"                    от 09.04.2018 № 31 (1191))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</si>
  <si>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</si>
  <si>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</si>
  <si>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</si>
  <si>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</si>
  <si>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</si>
  <si>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31.05.2013 № 27-мпр          (ред. от 01.07.2016                № 72-мпр)                                           "Об утверждении нормативов потребления коммунальных услуг при отсутствии приборов учета в Иркутской области"</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</si>
  <si>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</si>
  <si>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</si>
  <si>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19, 20 и                         п. с 22 по 24)</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</si>
  <si>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</si>
  <si>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</si>
  <si>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с 19 по 26)</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</si>
  <si>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</si>
  <si>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</si>
  <si>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</si>
  <si>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</si>
  <si>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31.05.2013 № 27-мпр                             (ред. от 01.07.2016 № 72-мпр)                          "Об утверждении нормативов потребления коммунальных услуг при отсутствии приборов учета в Иркутской области"</t>
  </si>
  <si>
    <t>Приказ службы по тарифам Иркутской области                                                        от 20.12.2018 № 520-спр                                                            "О внесении изменений в отдельные приказы службы по тарифам Иркутской области"</t>
  </si>
  <si>
    <t>Приказ службы по тарифам Иркутской области                                       от 20.12.2018 № 482-спр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обеспечивающей горячее водоснабжение с использованием открытой системы теплоснабжения (горячего водоснабжения)"</t>
  </si>
  <si>
    <t>Твердые коммунальные отходы</t>
  </si>
  <si>
    <t>Многоквартирные дома</t>
  </si>
  <si>
    <t>руб./куб. м</t>
  </si>
  <si>
    <t>Индивидуальные жилые дома</t>
  </si>
  <si>
    <t xml:space="preserve">Приказ службы по тарифам Иркутской области                              от 20.12.2018 № 480-спр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t>
  </si>
  <si>
    <t xml:space="preserve">Приказ службы по тарифам Иркутской области                               от 12.12.2018 № 363-спр                 
"О внесении изменений в приказ службы по тарифам Иркутской области                        от 3 октября 2017 года                   № 274-спр" </t>
  </si>
  <si>
    <t>Приказ Министерства жилищной политики, энергетики и транспорта Иркутской области                                                       от 31.05.2013 № 27-мпр                               (ред. от 01.07.2016 № 72-мпр)                          "Об утверждении нормативов потребления коммунальных услуг при отсутствии приборов учета в Иркутской области"</t>
  </si>
  <si>
    <t>с 01.06.2017                                (с 27.04.2018 п. с 12 по 26)</t>
  </si>
  <si>
    <r>
      <t xml:space="preserve">402,00                              </t>
    </r>
    <r>
      <rPr>
        <sz val="12"/>
        <rFont val="Times New Roman"/>
        <family val="1"/>
        <charset val="204"/>
      </rPr>
      <t>(с НДС)</t>
    </r>
  </si>
  <si>
    <t xml:space="preserve">Тарифы, нормативы и размеры платы за жилищно-коммунальные услуги, оказываемые населению поселка Мегет, деревни Зуй, </t>
  </si>
  <si>
    <t xml:space="preserve">Тарифы, нормативы и размеры платы за жилищно-коммунальные услуги, оказываемые населению села Одинск, </t>
  </si>
  <si>
    <t xml:space="preserve">Тарифы, нормативы и размеры платы за жилищно-коммунальные услуги, оказываемые населению села Савватеевка, </t>
  </si>
  <si>
    <t>По информации филиала "Иркутский ОРТПЦ" ФГУП "РТРС"</t>
  </si>
  <si>
    <t>Приказ службы по тарифам Иркутской области                       от 12.03.2019 № 37-спр                   "Об утверждении розничных цен на газ нефтеперерабатывающих предприятий сухой, реализуемый АО "Иркутскоблгаз" населению на территории Ангарского городского муниципального образования Иркутской области"</t>
  </si>
  <si>
    <t>Приказ службы по тарифам Иркутской области                       от 12.03.2019 № 38-спр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заправки автотранспортных средств) на территории Иркутской области"</t>
  </si>
  <si>
    <t>Справочно: с 01.01.2017 величина повышающего коэффициента принимается равной 1,5. Этот коэффициент не применяется, если потребителем представлен акт обследования на предмет установления наличия (отсутствия) технической возможности установки индивидуального, общего (квартирного) прибора учета холодной воды, горячей воды и (или) электрической энергии, подтверждающий отсутствие технической возможности установки такого прибора учета, начиная с расчетного периода, в котором составлен такой акт</t>
  </si>
  <si>
    <r>
      <rPr>
        <b/>
        <sz val="12"/>
        <rFont val="Times New Roman"/>
        <family val="1"/>
        <charset val="204"/>
      </rPr>
      <t xml:space="preserve">23,59       </t>
    </r>
    <r>
      <rPr>
        <sz val="12"/>
        <rFont val="Times New Roman"/>
        <family val="1"/>
        <charset val="204"/>
      </rPr>
      <t xml:space="preserve">              (с НДС)</t>
    </r>
  </si>
  <si>
    <r>
      <rPr>
        <b/>
        <sz val="12"/>
        <rFont val="Times New Roman"/>
        <family val="1"/>
        <charset val="204"/>
      </rPr>
      <t xml:space="preserve">44,10                      </t>
    </r>
    <r>
      <rPr>
        <sz val="12"/>
        <rFont val="Times New Roman"/>
        <family val="1"/>
        <charset val="204"/>
      </rPr>
      <t xml:space="preserve">(с НДС,             </t>
    </r>
    <r>
      <rPr>
        <b/>
        <i/>
        <sz val="12"/>
        <rFont val="Times New Roman"/>
        <family val="1"/>
        <charset val="204"/>
      </rPr>
      <t>в баллонах  без дост.)</t>
    </r>
    <r>
      <rPr>
        <sz val="12"/>
        <rFont val="Times New Roman"/>
        <family val="1"/>
        <charset val="204"/>
      </rPr>
      <t xml:space="preserve">       </t>
    </r>
    <r>
      <rPr>
        <b/>
        <sz val="12"/>
        <rFont val="Times New Roman"/>
        <family val="1"/>
        <charset val="204"/>
      </rPr>
      <t xml:space="preserve">47,96                        </t>
    </r>
    <r>
      <rPr>
        <sz val="12"/>
        <rFont val="Times New Roman"/>
        <family val="1"/>
        <charset val="204"/>
      </rPr>
      <t xml:space="preserve">(с НДС,                 </t>
    </r>
    <r>
      <rPr>
        <b/>
        <i/>
        <sz val="12"/>
        <rFont val="Times New Roman"/>
        <family val="1"/>
        <charset val="204"/>
      </rPr>
      <t xml:space="preserve">в баллонах             </t>
    </r>
    <r>
      <rPr>
        <sz val="12"/>
        <rFont val="Times New Roman"/>
        <family val="1"/>
        <charset val="204"/>
      </rPr>
      <t xml:space="preserve"> </t>
    </r>
    <r>
      <rPr>
        <b/>
        <i/>
        <sz val="12"/>
        <rFont val="Times New Roman"/>
        <family val="1"/>
        <charset val="204"/>
      </rPr>
      <t>с дост.)</t>
    </r>
    <r>
      <rPr>
        <sz val="12"/>
        <rFont val="Times New Roman"/>
        <family val="1"/>
        <charset val="204"/>
      </rPr>
      <t xml:space="preserve"> </t>
    </r>
    <r>
      <rPr>
        <b/>
        <sz val="12"/>
        <color indexed="10"/>
        <rFont val="Times New Roman"/>
        <family val="1"/>
        <charset val="204"/>
      </rPr>
      <t/>
    </r>
  </si>
  <si>
    <r>
      <t xml:space="preserve">0,777                 </t>
    </r>
    <r>
      <rPr>
        <sz val="12"/>
        <rFont val="Times New Roman"/>
        <family val="1"/>
        <charset val="204"/>
      </rPr>
      <t>(с НДС)</t>
    </r>
  </si>
  <si>
    <r>
      <t xml:space="preserve">49,86                   </t>
    </r>
    <r>
      <rPr>
        <sz val="12"/>
        <rFont val="Times New Roman"/>
        <family val="1"/>
        <charset val="204"/>
      </rPr>
      <t xml:space="preserve"> (с НДС) </t>
    </r>
  </si>
  <si>
    <r>
      <t xml:space="preserve">8,59                  </t>
    </r>
    <r>
      <rPr>
        <sz val="12"/>
        <rFont val="Times New Roman"/>
        <family val="1"/>
        <charset val="204"/>
      </rPr>
      <t xml:space="preserve"> (с НДС)</t>
    </r>
  </si>
  <si>
    <r>
      <t xml:space="preserve">3,96                   </t>
    </r>
    <r>
      <rPr>
        <sz val="12"/>
        <rFont val="Times New Roman"/>
        <family val="1"/>
        <charset val="204"/>
      </rPr>
      <t xml:space="preserve"> (с НДС)</t>
    </r>
  </si>
  <si>
    <r>
      <t xml:space="preserve">0,777             </t>
    </r>
    <r>
      <rPr>
        <sz val="12"/>
        <rFont val="Times New Roman"/>
        <family val="1"/>
        <charset val="204"/>
      </rPr>
      <t>(с НДС)</t>
    </r>
  </si>
  <si>
    <r>
      <rPr>
        <b/>
        <sz val="12"/>
        <rFont val="Times New Roman"/>
        <family val="1"/>
        <charset val="204"/>
      </rPr>
      <t xml:space="preserve">17,53 </t>
    </r>
    <r>
      <rPr>
        <sz val="12"/>
        <rFont val="Times New Roman"/>
        <family val="1"/>
        <charset val="204"/>
      </rPr>
      <t xml:space="preserve">                         (с НДС)</t>
    </r>
  </si>
  <si>
    <r>
      <t xml:space="preserve">0,777                </t>
    </r>
    <r>
      <rPr>
        <sz val="12"/>
        <rFont val="Times New Roman"/>
        <family val="1"/>
        <charset val="204"/>
      </rPr>
      <t>(с НДС)</t>
    </r>
  </si>
  <si>
    <r>
      <rPr>
        <b/>
        <sz val="12"/>
        <rFont val="Times New Roman"/>
        <family val="1"/>
        <charset val="204"/>
      </rPr>
      <t>1,11</t>
    </r>
    <r>
      <rPr>
        <sz val="12"/>
        <rFont val="Times New Roman"/>
        <family val="1"/>
        <charset val="204"/>
      </rPr>
      <t xml:space="preserve">                    (с НДС)</t>
    </r>
  </si>
  <si>
    <t>с 01.01.2020</t>
  </si>
  <si>
    <t xml:space="preserve">с 01.01.2020 </t>
  </si>
  <si>
    <t>не меняется</t>
  </si>
  <si>
    <t>куб. м на 1 проживающего в год</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</si>
  <si>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</si>
  <si>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</si>
  <si>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</si>
  <si>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t>
  </si>
  <si>
    <t>(ред. от 20.12.2018)</t>
  </si>
  <si>
    <t>Об установлении долгосрочных тарифов на питьевую воду и водоотведение для потребителей ФГУП РТРС" (ИНН 7717127211)"</t>
  </si>
  <si>
    <t xml:space="preserve">Приказ службы по тарифам Иркутской области                                               от 09.10.2018 № 230-спр                 (в ред. от 20.12.2018 № 428-спр)               "Об установлении долгосрочных тарифов на питьевую воду и водоотведение для потребителей ФГУП РТРС"                                     (ИНН 7717127211) </t>
  </si>
  <si>
    <t>Размер платы за 1 кв. м общей площади жилых                  помещений в месяц, руб.</t>
  </si>
  <si>
    <t xml:space="preserve">с 01.07.2019 </t>
  </si>
  <si>
    <t xml:space="preserve"> с 01.12.2019</t>
  </si>
  <si>
    <t>Размер платы за наем жилого помещения за 1 кв. м общей  площади жилого помещения в месяц, руб.</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</si>
  <si>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</si>
  <si>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</si>
  <si>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Многоквартирный дом, оборудованный внутридомовыми инженерными системами электроснабжения, и одной или несколькими внутридомовыми инженерными системами (отопления, холодного и горячего водоснабжения, водоотведения), с количеством этажей от 1 до 6</t>
  </si>
  <si>
    <t xml:space="preserve">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t>
  </si>
  <si>
    <t xml:space="preserve">Примечание: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t>
  </si>
  <si>
    <t>по состоянию на 01.01.2020</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</si>
  <si>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</si>
  <si>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30.03.2018         № 453-па, опубл. в газете "Ангарские ведомости"                    от 09.04.2018 № 31 (1191))                                </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</si>
  <si>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оснащенный лифтовым оборудованием, с количеством этажей 4 и более</t>
  </si>
  <si>
    <t>Постановление Правительства Иркутской области                                                от 27.11.2019 № 1007-пп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2020 год"</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</si>
  <si>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оснащенный лифтовым оборудованием, с количеством этажей 4 и более</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</si>
  <si>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с количеством этажей от 1 до 8</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</si>
  <si>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с количеством этажей от 1 до 8</t>
  </si>
  <si>
    <r>
      <rPr>
        <b/>
        <u/>
        <sz val="11"/>
        <rFont val="Times New Roman"/>
        <family val="1"/>
        <charset val="204"/>
      </rPr>
      <t>ВНИМАНИЕ! Переход на новый порядок оплаты за отопление</t>
    </r>
    <r>
      <rPr>
        <b/>
        <sz val="11"/>
        <rFont val="Times New Roman"/>
        <family val="1"/>
        <charset val="204"/>
      </rPr>
      <t xml:space="preserve">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t>
    </r>
    <r>
      <rPr>
        <b/>
        <u/>
        <sz val="11"/>
        <rFont val="Times New Roman"/>
        <family val="1"/>
        <charset val="204"/>
      </rPr>
      <t>отложен до 01.01.2021</t>
    </r>
    <r>
      <rPr>
        <b/>
        <sz val="11"/>
        <rFont val="Times New Roman"/>
        <family val="1"/>
        <charset val="204"/>
      </rPr>
      <t xml:space="preserve">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 (в редакции постановления Правительства РФ от 25.12.2019 №  1822 "О внесении изменений в некоторые акты Правительства Российской Федерации по вопросам предоставления коммунальных услуг, установления и определения нормативов потребления коммунальных услуг")</t>
    </r>
  </si>
  <si>
    <t xml:space="preserve">Приказ службы по тарифам Иркутской области от 20.12.2018 № 480-спр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t>
  </si>
  <si>
    <t>Приказ службы по тарифам Иркутской области                                       от 20.12.2018 № 482-спр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обеспечивающей горячее водоснабжение с использованием открытой системы теплоснабжения (горячего водоснабжения)"</t>
  </si>
  <si>
    <t>Приказ службы по тарифам Иркутской области                                       от 20.12.2018 № 482-спр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обеспечивающей горячее водоснабжение с использованием открытой системы теплоснабжения (горячего водоснабжения)"</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</si>
  <si>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</si>
  <si>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</si>
  <si>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</si>
  <si>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</si>
  <si>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</si>
  <si>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</si>
  <si>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Приказ службы по тарифам Иркутской области                              от 27.12.2019 № 445-спр            
"Об установлении тарифов на электрическую энергию для населения и приравненных к нему категорий потребителей по Иркутской области                         на 2020 год"</t>
  </si>
  <si>
    <t xml:space="preserve">Размер платы                          за 1 чел. в мес. </t>
  </si>
  <si>
    <r>
      <t xml:space="preserve">557,76                  </t>
    </r>
    <r>
      <rPr>
        <sz val="12"/>
        <rFont val="Times New Roman"/>
        <family val="1"/>
        <charset val="204"/>
      </rPr>
      <t>(с НДС)</t>
    </r>
  </si>
  <si>
    <t xml:space="preserve">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t>
  </si>
  <si>
    <r>
      <t xml:space="preserve">557,76                        </t>
    </r>
    <r>
      <rPr>
        <sz val="12"/>
        <rFont val="Times New Roman"/>
        <family val="1"/>
        <charset val="204"/>
      </rPr>
      <t>(с НДС)</t>
    </r>
  </si>
  <si>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</si>
  <si>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</si>
  <si>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</si>
  <si>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</si>
  <si>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t>
  </si>
  <si>
    <t>Приказ службы по тарифам Иркутской области                              от 27.12.2019 № 445-спр            
"Об установлении тарифов на электрическую энергию для населения и приравненных к нему категорий потребителей по Иркутской области                          на 2020 год"</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</si>
  <si>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</si>
  <si>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Постановление администрации Ангарского городского округа от 26.12.2018 № 1456-па                                          (в ред. от 26.12.2019                                 № 1337-па) "Об установлении долгосрочного тарифа на горячую воду для федерального государственного унитарного предприятия "Российская телевизионная и радиовещательная сеть" в районе села Одинск"                         (опубл. в газете "Ангарские ведомости"                                    от 30.12.2019 № 123 (1402))        </t>
  </si>
  <si>
    <t>Приказ службы по тарифам Иркутской области                              от 27.12.2019 № 445-спр            
"Об установлении тарифов на электрическую энергию для населения и приравненных к нему категорий потребителей по Иркутской области                             на 2020 год"</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</si>
  <si>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</si>
  <si>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Приказ службы по тарифам Иркутской области                                             от 30.09.2019 № 232-спр                                                           "Об установлении долгосрочных тарифов на тепловую энергию в отношении единой теплоснабщающей организации на территории села Савватеевка (МУП АГО "Преобразование", ИНН 3801083251)"</t>
  </si>
  <si>
    <t>Приказ службы по тарифам Иркутской области                                             от 30.09.2019 № 234-спр                                                           "Об установлении долгосрочных тарифов на горячую воду  в отношении единой теплоснабжающей организации на территории села Савватеевка                     (МУП АГО "Преобразование",                      ИНН 3801083251), обеспечивающей горячее водоснабжение с использованием открытой системы теплоснабжения (горячего водоснабжения)"</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</si>
  <si>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</si>
  <si>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</si>
  <si>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</si>
  <si>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Приказ службы по тарифам Иркутской области                              от 27.12.2019 № 445-спр            
"Об установлении тарифов на электрическую энергию для населения и приравненных к нему категорий потребителей по Иркутской области                                на 2020 год"</t>
  </si>
  <si>
    <t>3,96</t>
  </si>
</sst>
</file>

<file path=xl/styles.xml><?xml version="1.0" encoding="utf-8"?>
<styleSheet xmlns="http://schemas.openxmlformats.org/spreadsheetml/2006/main">
  <numFmts count="4">
    <numFmt numFmtId="172" formatCode="0.000"/>
    <numFmt numFmtId="173" formatCode="0.0"/>
    <numFmt numFmtId="179" formatCode="0.0000"/>
    <numFmt numFmtId="182" formatCode="0.00000"/>
  </numFmts>
  <fonts count="26">
    <font>
      <sz val="10"/>
      <name val="Arial Cyr"/>
      <charset val="204"/>
    </font>
    <font>
      <sz val="10"/>
      <name val="Times New Roman"/>
      <family val="1"/>
      <charset val="204"/>
    </font>
    <font>
      <b/>
      <sz val="10"/>
      <name val="Times New Roman"/>
      <family val="1"/>
      <charset val="204"/>
    </font>
    <font>
      <b/>
      <i/>
      <sz val="12"/>
      <name val="Times New Roman"/>
      <family val="1"/>
      <charset val="204"/>
    </font>
    <font>
      <sz val="12"/>
      <name val="Times New Roman"/>
      <family val="1"/>
      <charset val="204"/>
    </font>
    <font>
      <b/>
      <sz val="12"/>
      <name val="Times New Roman"/>
      <family val="1"/>
      <charset val="204"/>
    </font>
    <font>
      <b/>
      <sz val="9"/>
      <name val="Times New Roman"/>
      <family val="1"/>
      <charset val="204"/>
    </font>
    <font>
      <b/>
      <i/>
      <sz val="14"/>
      <name val="Times New Roman"/>
      <family val="1"/>
      <charset val="204"/>
    </font>
    <font>
      <b/>
      <sz val="12"/>
      <color indexed="10"/>
      <name val="Times New Roman"/>
      <family val="1"/>
      <charset val="204"/>
    </font>
    <font>
      <sz val="11"/>
      <name val="Times New Roman"/>
      <family val="1"/>
      <charset val="204"/>
    </font>
    <font>
      <b/>
      <sz val="14"/>
      <name val="Times New Roman"/>
      <family val="1"/>
      <charset val="204"/>
    </font>
    <font>
      <b/>
      <sz val="11"/>
      <name val="Times New Roman"/>
      <family val="1"/>
      <charset val="204"/>
    </font>
    <font>
      <sz val="11.5"/>
      <name val="Times New Roman"/>
      <family val="1"/>
      <charset val="204"/>
    </font>
    <font>
      <sz val="9"/>
      <name val="Times New Roman"/>
      <family val="1"/>
      <charset val="204"/>
    </font>
    <font>
      <b/>
      <i/>
      <sz val="11"/>
      <name val="Times New Roman"/>
      <family val="1"/>
      <charset val="204"/>
    </font>
    <font>
      <sz val="10.5"/>
      <name val="Times New Roman"/>
      <family val="1"/>
      <charset val="204"/>
    </font>
    <font>
      <sz val="14"/>
      <name val="Times New Roman"/>
      <family val="1"/>
      <charset val="204"/>
    </font>
    <font>
      <b/>
      <sz val="16"/>
      <name val="Times New Roman"/>
      <family val="1"/>
      <charset val="204"/>
    </font>
    <font>
      <b/>
      <u/>
      <sz val="11"/>
      <name val="Times New Roman"/>
      <family val="1"/>
      <charset val="204"/>
    </font>
    <font>
      <sz val="10"/>
      <color rgb="FFFF0000"/>
      <name val="Times New Roman"/>
      <family val="1"/>
      <charset val="204"/>
    </font>
    <font>
      <sz val="10"/>
      <color rgb="FF0000FF"/>
      <name val="Times New Roman"/>
      <family val="1"/>
      <charset val="204"/>
    </font>
    <font>
      <sz val="10"/>
      <color rgb="FFFF0066"/>
      <name val="Times New Roman"/>
      <family val="1"/>
      <charset val="204"/>
    </font>
    <font>
      <b/>
      <sz val="12"/>
      <color rgb="FFFF0066"/>
      <name val="Times New Roman"/>
      <family val="1"/>
      <charset val="204"/>
    </font>
    <font>
      <b/>
      <sz val="10"/>
      <color rgb="FFC00000"/>
      <name val="Times New Roman"/>
      <family val="1"/>
      <charset val="204"/>
    </font>
    <font>
      <sz val="14"/>
      <color rgb="FFFF0000"/>
      <name val="Times New Roman"/>
      <family val="1"/>
      <charset val="204"/>
    </font>
    <font>
      <sz val="10"/>
      <color rgb="FFFF0066"/>
      <name val="Arial Cyr"/>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63">
    <border>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518">
    <xf numFmtId="0" fontId="0" fillId="0" borderId="0" xfId="0"/>
    <xf numFmtId="14" fontId="4"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1" fillId="2" borderId="1" xfId="0" applyNumberFormat="1" applyFont="1" applyFill="1" applyBorder="1" applyAlignment="1">
      <alignment horizontal="center" vertical="center"/>
    </xf>
    <xf numFmtId="14" fontId="9" fillId="2" borderId="3"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14" fontId="9" fillId="2" borderId="0" xfId="0" applyNumberFormat="1" applyFont="1" applyFill="1" applyBorder="1" applyAlignment="1">
      <alignment horizontal="center" vertical="center" wrapText="1"/>
    </xf>
    <xf numFmtId="0" fontId="2" fillId="2" borderId="7" xfId="0" applyFont="1" applyFill="1" applyBorder="1" applyAlignment="1">
      <alignment horizontal="center"/>
    </xf>
    <xf numFmtId="0" fontId="6" fillId="2" borderId="7" xfId="0" applyFont="1" applyFill="1" applyBorder="1" applyAlignment="1">
      <alignment horizontal="center" vertical="center" wrapText="1"/>
    </xf>
    <xf numFmtId="14" fontId="4" fillId="2" borderId="1" xfId="0" applyNumberFormat="1" applyFont="1" applyFill="1" applyBorder="1" applyAlignment="1">
      <alignment horizontal="center" vertical="center"/>
    </xf>
    <xf numFmtId="0" fontId="4" fillId="2" borderId="8" xfId="0"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2" borderId="10"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11" xfId="0" applyNumberFormat="1" applyFont="1" applyFill="1" applyBorder="1" applyAlignment="1">
      <alignment horizontal="center" vertical="center" wrapText="1"/>
    </xf>
    <xf numFmtId="0" fontId="4" fillId="2" borderId="9" xfId="0" applyFont="1" applyFill="1" applyBorder="1" applyAlignment="1">
      <alignment horizontal="center" vertical="top" wrapText="1"/>
    </xf>
    <xf numFmtId="0" fontId="4" fillId="2" borderId="12" xfId="0" applyFont="1" applyFill="1" applyBorder="1" applyAlignment="1">
      <alignment horizontal="center" vertical="center" wrapText="1"/>
    </xf>
    <xf numFmtId="2" fontId="4" fillId="2" borderId="13"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2" fontId="5" fillId="2" borderId="14"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xf>
    <xf numFmtId="0" fontId="4" fillId="2" borderId="7" xfId="0" applyFont="1" applyFill="1" applyBorder="1" applyAlignment="1">
      <alignment horizontal="center" vertical="center" wrapText="1"/>
    </xf>
    <xf numFmtId="0" fontId="6" fillId="2" borderId="16" xfId="0" applyFont="1" applyFill="1" applyBorder="1" applyAlignment="1">
      <alignment horizontal="center" vertical="center" wrapText="1"/>
    </xf>
    <xf numFmtId="14" fontId="1" fillId="2" borderId="8" xfId="0" applyNumberFormat="1" applyFont="1" applyFill="1" applyBorder="1" applyAlignment="1">
      <alignment horizontal="center" vertical="center" wrapText="1"/>
    </xf>
    <xf numFmtId="0" fontId="4" fillId="2" borderId="17" xfId="0" applyFont="1" applyFill="1" applyBorder="1" applyAlignment="1">
      <alignment horizontal="center" vertical="top" wrapText="1"/>
    </xf>
    <xf numFmtId="2" fontId="4" fillId="2" borderId="14"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0" fontId="1" fillId="2" borderId="19" xfId="0" applyFont="1" applyFill="1" applyBorder="1" applyAlignment="1">
      <alignment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49" fontId="1" fillId="2" borderId="21" xfId="0" applyNumberFormat="1" applyFont="1" applyFill="1" applyBorder="1" applyAlignment="1">
      <alignment vertical="center" wrapText="1"/>
    </xf>
    <xf numFmtId="49" fontId="1" fillId="2" borderId="8" xfId="0" applyNumberFormat="1" applyFont="1" applyFill="1" applyBorder="1" applyAlignment="1">
      <alignment vertical="center" wrapText="1"/>
    </xf>
    <xf numFmtId="49" fontId="4" fillId="2" borderId="2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14" fontId="1" fillId="2" borderId="1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14" fontId="1" fillId="2" borderId="23" xfId="0" applyNumberFormat="1" applyFont="1" applyFill="1" applyBorder="1" applyAlignment="1">
      <alignment horizontal="center" vertical="center" wrapText="1"/>
    </xf>
    <xf numFmtId="0" fontId="1"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6" xfId="0"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0" fontId="4" fillId="2" borderId="14" xfId="0" applyFont="1" applyFill="1" applyBorder="1" applyAlignment="1">
      <alignment horizontal="left" vertical="center" wrapText="1"/>
    </xf>
    <xf numFmtId="14" fontId="4" fillId="2" borderId="14"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1" fillId="2" borderId="0" xfId="0" applyFont="1" applyFill="1"/>
    <xf numFmtId="0" fontId="4" fillId="2" borderId="1" xfId="0" applyFont="1" applyFill="1" applyBorder="1" applyAlignment="1">
      <alignment horizontal="center" vertical="center" wrapText="1"/>
    </xf>
    <xf numFmtId="0" fontId="2" fillId="2" borderId="2" xfId="0" applyFont="1" applyFill="1" applyBorder="1" applyAlignment="1">
      <alignment vertical="center" wrapText="1"/>
    </xf>
    <xf numFmtId="0" fontId="4" fillId="2" borderId="18" xfId="0" applyFont="1" applyFill="1" applyBorder="1" applyAlignment="1">
      <alignment horizontal="center" vertical="center" wrapText="1"/>
    </xf>
    <xf numFmtId="0" fontId="1" fillId="2" borderId="0" xfId="0" applyFont="1" applyFill="1" applyAlignment="1">
      <alignment horizontal="left"/>
    </xf>
    <xf numFmtId="0" fontId="2" fillId="2" borderId="25" xfId="0" applyFont="1" applyFill="1" applyBorder="1" applyAlignment="1">
      <alignment horizontal="center" vertical="center" wrapText="1"/>
    </xf>
    <xf numFmtId="0" fontId="1" fillId="2" borderId="0" xfId="0" applyNumberFormat="1" applyFont="1" applyFill="1"/>
    <xf numFmtId="0" fontId="4" fillId="2" borderId="0" xfId="0" applyFont="1" applyFill="1"/>
    <xf numFmtId="0" fontId="1" fillId="2" borderId="0" xfId="0" applyFont="1" applyFill="1" applyBorder="1" applyAlignment="1">
      <alignment horizontal="left" vertical="center" wrapText="1"/>
    </xf>
    <xf numFmtId="14" fontId="4" fillId="2" borderId="3"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16" fillId="2" borderId="0" xfId="0" applyFont="1" applyFill="1"/>
    <xf numFmtId="0" fontId="17" fillId="2" borderId="0" xfId="0" applyFont="1" applyFill="1"/>
    <xf numFmtId="0" fontId="2" fillId="2" borderId="2" xfId="0" applyFont="1" applyFill="1" applyBorder="1" applyAlignment="1">
      <alignment horizontal="center" vertical="center" wrapText="1"/>
    </xf>
    <xf numFmtId="14" fontId="15" fillId="2" borderId="3" xfId="0" applyNumberFormat="1" applyFont="1" applyFill="1" applyBorder="1" applyAlignment="1">
      <alignment horizontal="center" vertical="center" wrapText="1"/>
    </xf>
    <xf numFmtId="0" fontId="4" fillId="2" borderId="10" xfId="0" applyFont="1" applyFill="1" applyBorder="1" applyAlignment="1">
      <alignment vertical="center" wrapText="1"/>
    </xf>
    <xf numFmtId="0" fontId="1" fillId="2" borderId="26" xfId="0" applyFont="1" applyFill="1" applyBorder="1" applyAlignment="1">
      <alignment vertical="center" wrapText="1"/>
    </xf>
    <xf numFmtId="0" fontId="4" fillId="2" borderId="19" xfId="0" applyFont="1" applyFill="1" applyBorder="1" applyAlignment="1">
      <alignment vertical="center" wrapText="1"/>
    </xf>
    <xf numFmtId="0" fontId="1" fillId="2" borderId="27" xfId="0" applyFont="1" applyFill="1" applyBorder="1" applyAlignment="1">
      <alignment vertical="center" wrapText="1"/>
    </xf>
    <xf numFmtId="0" fontId="4" fillId="2" borderId="20" xfId="0" applyFont="1" applyFill="1" applyBorder="1" applyAlignment="1">
      <alignment vertical="center" wrapText="1"/>
    </xf>
    <xf numFmtId="0" fontId="4" fillId="2" borderId="0" xfId="0" applyFont="1" applyFill="1" applyBorder="1" applyAlignment="1">
      <alignment horizontal="left" vertical="center" wrapText="1"/>
    </xf>
    <xf numFmtId="14" fontId="4" fillId="2" borderId="0" xfId="0" applyNumberFormat="1" applyFont="1" applyFill="1" applyBorder="1" applyAlignment="1">
      <alignment horizontal="center" vertical="center" wrapText="1"/>
    </xf>
    <xf numFmtId="2" fontId="4" fillId="2" borderId="12" xfId="0" applyNumberFormat="1" applyFont="1" applyFill="1" applyBorder="1" applyAlignment="1">
      <alignment horizontal="center" vertical="center" wrapText="1"/>
    </xf>
    <xf numFmtId="0" fontId="4" fillId="2" borderId="28" xfId="0" applyFont="1" applyFill="1" applyBorder="1" applyAlignment="1">
      <alignment vertical="center" wrapText="1"/>
    </xf>
    <xf numFmtId="0" fontId="4" fillId="2" borderId="22" xfId="0" applyFont="1" applyFill="1" applyBorder="1" applyAlignment="1">
      <alignment vertical="center" wrapText="1"/>
    </xf>
    <xf numFmtId="0" fontId="4" fillId="2" borderId="29" xfId="0" applyFont="1" applyFill="1" applyBorder="1" applyAlignment="1">
      <alignment vertical="center" wrapText="1"/>
    </xf>
    <xf numFmtId="0" fontId="4" fillId="2" borderId="30" xfId="0" applyFont="1" applyFill="1" applyBorder="1" applyAlignment="1">
      <alignment vertical="center" wrapText="1"/>
    </xf>
    <xf numFmtId="14" fontId="4" fillId="2" borderId="31" xfId="0" applyNumberFormat="1" applyFont="1" applyFill="1" applyBorder="1" applyAlignment="1">
      <alignment vertical="center" wrapText="1"/>
    </xf>
    <xf numFmtId="14" fontId="4" fillId="2" borderId="32" xfId="0" applyNumberFormat="1" applyFont="1" applyFill="1" applyBorder="1" applyAlignment="1">
      <alignment vertical="center" wrapText="1"/>
    </xf>
    <xf numFmtId="49" fontId="4" fillId="2" borderId="21" xfId="0" applyNumberFormat="1" applyFont="1" applyFill="1" applyBorder="1" applyAlignment="1">
      <alignment horizontal="center" vertical="center" wrapText="1"/>
    </xf>
    <xf numFmtId="49" fontId="4" fillId="2" borderId="33" xfId="0" applyNumberFormat="1" applyFont="1" applyFill="1" applyBorder="1" applyAlignment="1">
      <alignment horizontal="center" vertical="center" wrapText="1"/>
    </xf>
    <xf numFmtId="182" fontId="2" fillId="2" borderId="0" xfId="0" applyNumberFormat="1" applyFont="1" applyFill="1"/>
    <xf numFmtId="0" fontId="4" fillId="2" borderId="21" xfId="0" applyFont="1" applyFill="1" applyBorder="1" applyAlignment="1">
      <alignment vertical="center" wrapText="1"/>
    </xf>
    <xf numFmtId="2" fontId="4" fillId="2" borderId="21" xfId="0" applyNumberFormat="1" applyFont="1" applyFill="1" applyBorder="1" applyAlignment="1">
      <alignment vertical="center" wrapText="1"/>
    </xf>
    <xf numFmtId="0" fontId="4" fillId="2" borderId="34" xfId="0" applyFont="1" applyFill="1" applyBorder="1" applyAlignment="1">
      <alignment vertical="center" wrapText="1"/>
    </xf>
    <xf numFmtId="0" fontId="4" fillId="2" borderId="33" xfId="0" applyFont="1" applyFill="1" applyBorder="1" applyAlignment="1">
      <alignment vertical="center" wrapText="1"/>
    </xf>
    <xf numFmtId="14" fontId="4" fillId="2" borderId="3" xfId="0" applyNumberFormat="1" applyFont="1" applyFill="1" applyBorder="1" applyAlignment="1">
      <alignment vertical="center" wrapText="1"/>
    </xf>
    <xf numFmtId="14" fontId="4" fillId="2" borderId="14" xfId="0" applyNumberFormat="1" applyFont="1" applyFill="1" applyBorder="1" applyAlignment="1">
      <alignment vertical="center" wrapText="1"/>
    </xf>
    <xf numFmtId="2" fontId="4" fillId="2" borderId="34" xfId="0" applyNumberFormat="1" applyFont="1" applyFill="1" applyBorder="1" applyAlignment="1">
      <alignment horizontal="center" vertical="center" wrapText="1"/>
    </xf>
    <xf numFmtId="0" fontId="2" fillId="2" borderId="0" xfId="0" applyFont="1" applyFill="1"/>
    <xf numFmtId="2" fontId="1" fillId="2" borderId="14" xfId="0" applyNumberFormat="1" applyFont="1" applyFill="1" applyBorder="1" applyAlignment="1">
      <alignment horizontal="center" vertical="center" wrapText="1"/>
    </xf>
    <xf numFmtId="2" fontId="4" fillId="2" borderId="22" xfId="0" applyNumberFormat="1" applyFont="1" applyFill="1" applyBorder="1" applyAlignment="1">
      <alignment horizontal="center" vertical="center" wrapText="1"/>
    </xf>
    <xf numFmtId="0" fontId="4" fillId="2" borderId="33" xfId="0" applyFont="1" applyFill="1" applyBorder="1" applyAlignment="1">
      <alignment horizontal="center" vertical="center" wrapText="1"/>
    </xf>
    <xf numFmtId="0" fontId="1" fillId="2" borderId="4" xfId="0" applyFont="1" applyFill="1" applyBorder="1" applyAlignment="1">
      <alignment horizontal="center" vertical="center"/>
    </xf>
    <xf numFmtId="2" fontId="1" fillId="2" borderId="17" xfId="0" applyNumberFormat="1" applyFont="1" applyFill="1" applyBorder="1" applyAlignment="1">
      <alignment horizontal="center" vertical="center"/>
    </xf>
    <xf numFmtId="2" fontId="1" fillId="2" borderId="8" xfId="0" applyNumberFormat="1" applyFont="1" applyFill="1" applyBorder="1" applyAlignment="1">
      <alignment horizontal="center" vertical="center" wrapText="1"/>
    </xf>
    <xf numFmtId="2" fontId="1" fillId="2" borderId="21" xfId="0" applyNumberFormat="1" applyFont="1" applyFill="1" applyBorder="1" applyAlignment="1">
      <alignment horizontal="center" vertical="center" wrapText="1"/>
    </xf>
    <xf numFmtId="2" fontId="1" fillId="2" borderId="22" xfId="0" applyNumberFormat="1" applyFont="1" applyFill="1" applyBorder="1" applyAlignment="1">
      <alignment horizontal="center" vertical="center" wrapText="1"/>
    </xf>
    <xf numFmtId="172" fontId="5" fillId="2" borderId="9" xfId="0" applyNumberFormat="1" applyFont="1" applyFill="1" applyBorder="1" applyAlignment="1">
      <alignment horizontal="center" vertical="center" wrapText="1"/>
    </xf>
    <xf numFmtId="14" fontId="4" fillId="2" borderId="10" xfId="0" applyNumberFormat="1" applyFont="1" applyFill="1" applyBorder="1" applyAlignment="1">
      <alignment vertical="center" wrapText="1"/>
    </xf>
    <xf numFmtId="14" fontId="4" fillId="2" borderId="20" xfId="0" applyNumberFormat="1" applyFont="1" applyFill="1" applyBorder="1" applyAlignment="1">
      <alignment vertical="center" wrapText="1"/>
    </xf>
    <xf numFmtId="2" fontId="1" fillId="2" borderId="0"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0" fontId="4" fillId="2" borderId="8"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14" xfId="0" applyFont="1" applyFill="1" applyBorder="1" applyAlignment="1">
      <alignment horizontal="center" vertical="center" wrapText="1"/>
    </xf>
    <xf numFmtId="179" fontId="1" fillId="2" borderId="0" xfId="0" applyNumberFormat="1" applyFont="1" applyFill="1"/>
    <xf numFmtId="2" fontId="1" fillId="2" borderId="0" xfId="0" applyNumberFormat="1" applyFont="1" applyFill="1"/>
    <xf numFmtId="172" fontId="4" fillId="2" borderId="0" xfId="0" applyNumberFormat="1" applyFont="1" applyFill="1" applyBorder="1" applyAlignment="1">
      <alignment horizontal="center" vertical="center" wrapText="1"/>
    </xf>
    <xf numFmtId="172" fontId="5" fillId="2" borderId="0"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4" fillId="2" borderId="0" xfId="0" applyFont="1" applyFill="1" applyAlignment="1">
      <alignment horizontal="left"/>
    </xf>
    <xf numFmtId="0" fontId="1" fillId="2" borderId="0" xfId="0" applyFont="1" applyFill="1" applyBorder="1" applyAlignment="1">
      <alignment horizontal="center" vertical="center" wrapText="1"/>
    </xf>
    <xf numFmtId="172" fontId="1" fillId="2" borderId="0" xfId="0" applyNumberFormat="1" applyFont="1" applyFill="1"/>
    <xf numFmtId="2" fontId="5" fillId="2" borderId="8" xfId="0" applyNumberFormat="1" applyFont="1" applyFill="1" applyBorder="1" applyAlignment="1">
      <alignment horizontal="center" vertical="center"/>
    </xf>
    <xf numFmtId="2" fontId="5" fillId="2" borderId="34"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172" fontId="5" fillId="2" borderId="14" xfId="0" applyNumberFormat="1" applyFont="1" applyFill="1" applyBorder="1" applyAlignment="1">
      <alignment horizontal="center" vertical="center" wrapText="1"/>
    </xf>
    <xf numFmtId="2" fontId="2" fillId="2" borderId="0" xfId="0" applyNumberFormat="1" applyFont="1" applyFill="1" applyAlignment="1">
      <alignment vertical="center"/>
    </xf>
    <xf numFmtId="2" fontId="5" fillId="2" borderId="14" xfId="0" applyNumberFormat="1" applyFont="1" applyFill="1" applyBorder="1" applyAlignment="1">
      <alignment horizontal="center" vertical="center"/>
    </xf>
    <xf numFmtId="2" fontId="5" fillId="2" borderId="20" xfId="0" applyNumberFormat="1" applyFont="1" applyFill="1" applyBorder="1" applyAlignment="1">
      <alignment horizontal="center" vertical="center" wrapText="1"/>
    </xf>
    <xf numFmtId="2" fontId="5" fillId="2" borderId="23" xfId="0" applyNumberFormat="1" applyFont="1" applyFill="1" applyBorder="1" applyAlignment="1">
      <alignment horizontal="center" vertical="center" wrapText="1"/>
    </xf>
    <xf numFmtId="172" fontId="2" fillId="2" borderId="14" xfId="0" applyNumberFormat="1" applyFont="1" applyFill="1" applyBorder="1" applyAlignment="1">
      <alignment horizontal="center" vertical="center" wrapText="1"/>
    </xf>
    <xf numFmtId="2" fontId="5" fillId="2" borderId="0" xfId="0" applyNumberFormat="1" applyFont="1" applyFill="1" applyBorder="1" applyAlignment="1">
      <alignment horizontal="center" vertical="center"/>
    </xf>
    <xf numFmtId="0" fontId="5" fillId="2" borderId="9" xfId="0" applyFont="1" applyFill="1" applyBorder="1" applyAlignment="1">
      <alignment horizontal="center" vertical="center" wrapText="1"/>
    </xf>
    <xf numFmtId="0" fontId="19" fillId="2" borderId="0" xfId="0" applyFont="1" applyFill="1"/>
    <xf numFmtId="0" fontId="20" fillId="2" borderId="0" xfId="0" applyFont="1" applyFill="1"/>
    <xf numFmtId="2" fontId="20" fillId="2" borderId="0" xfId="0" applyNumberFormat="1" applyFont="1" applyFill="1"/>
    <xf numFmtId="0" fontId="21" fillId="2" borderId="0" xfId="0" applyFont="1" applyFill="1"/>
    <xf numFmtId="0" fontId="22" fillId="2" borderId="0" xfId="0" applyFont="1" applyFill="1"/>
    <xf numFmtId="172" fontId="20" fillId="2" borderId="0" xfId="0" applyNumberFormat="1" applyFont="1" applyFill="1"/>
    <xf numFmtId="0" fontId="21" fillId="2" borderId="0" xfId="0" applyFont="1" applyFill="1" applyAlignment="1">
      <alignment vertical="top" wrapText="1"/>
    </xf>
    <xf numFmtId="0" fontId="10" fillId="2" borderId="0" xfId="0" applyFont="1" applyFill="1" applyAlignment="1">
      <alignment vertical="center"/>
    </xf>
    <xf numFmtId="14" fontId="9" fillId="2" borderId="14" xfId="0" applyNumberFormat="1" applyFont="1" applyFill="1" applyBorder="1" applyAlignment="1">
      <alignment horizontal="center" vertical="center" wrapText="1"/>
    </xf>
    <xf numFmtId="0" fontId="23" fillId="2" borderId="0" xfId="0" applyFont="1" applyFill="1"/>
    <xf numFmtId="0" fontId="1" fillId="3" borderId="0" xfId="0" applyFont="1" applyFill="1"/>
    <xf numFmtId="2" fontId="5" fillId="2" borderId="10" xfId="0" applyNumberFormat="1" applyFont="1" applyFill="1" applyBorder="1" applyAlignment="1">
      <alignment horizontal="center" vertical="center" wrapText="1"/>
    </xf>
    <xf numFmtId="2" fontId="5" fillId="2" borderId="19"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172" fontId="5" fillId="2" borderId="10" xfId="0" applyNumberFormat="1" applyFont="1" applyFill="1" applyBorder="1" applyAlignment="1">
      <alignment horizontal="center" vertical="center" wrapText="1"/>
    </xf>
    <xf numFmtId="0" fontId="1" fillId="2" borderId="37" xfId="0" applyFont="1" applyFill="1" applyBorder="1" applyAlignment="1">
      <alignment horizontal="left" vertical="center" wrapText="1"/>
    </xf>
    <xf numFmtId="2" fontId="4" fillId="2" borderId="28" xfId="0" applyNumberFormat="1" applyFont="1" applyFill="1" applyBorder="1" applyAlignment="1">
      <alignment horizontal="center" vertical="center" wrapText="1"/>
    </xf>
    <xf numFmtId="49" fontId="1" fillId="2" borderId="38" xfId="0" applyNumberFormat="1"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0" fillId="2" borderId="0" xfId="0" applyFont="1" applyFill="1" applyAlignment="1">
      <alignment horizontal="center" vertical="center" wrapText="1"/>
    </xf>
    <xf numFmtId="0" fontId="2" fillId="2" borderId="40" xfId="0"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34" xfId="0" applyFont="1" applyFill="1" applyBorder="1" applyAlignment="1">
      <alignment horizontal="left" vertical="center" wrapText="1"/>
    </xf>
    <xf numFmtId="0" fontId="7" fillId="2" borderId="0" xfId="0" applyFont="1" applyFill="1" applyAlignment="1">
      <alignment horizontal="left" wrapText="1"/>
    </xf>
    <xf numFmtId="0" fontId="2" fillId="2" borderId="4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2" fillId="2" borderId="41" xfId="0" applyFont="1" applyFill="1" applyBorder="1" applyAlignment="1">
      <alignment horizontal="center" vertical="center" wrapText="1"/>
    </xf>
    <xf numFmtId="172" fontId="2" fillId="2" borderId="10" xfId="0" applyNumberFormat="1" applyFont="1" applyFill="1" applyBorder="1" applyAlignment="1">
      <alignment horizontal="center" vertical="center" wrapText="1"/>
    </xf>
    <xf numFmtId="2" fontId="5" fillId="2" borderId="19" xfId="0" applyNumberFormat="1" applyFont="1" applyFill="1" applyBorder="1" applyAlignment="1">
      <alignment horizontal="center" wrapText="1"/>
    </xf>
    <xf numFmtId="0" fontId="1" fillId="2" borderId="2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4" fillId="2" borderId="0" xfId="0" applyFont="1" applyFill="1" applyAlignment="1">
      <alignment horizontal="left"/>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2" borderId="20" xfId="0" applyFont="1" applyFill="1" applyBorder="1" applyAlignment="1">
      <alignment horizontal="center" vertical="top" wrapText="1"/>
    </xf>
    <xf numFmtId="0" fontId="9" fillId="2" borderId="0" xfId="0"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2" fillId="2" borderId="8" xfId="0" applyFont="1" applyFill="1" applyBorder="1" applyAlignment="1">
      <alignment horizontal="center" vertical="center" wrapText="1"/>
    </xf>
    <xf numFmtId="172" fontId="1" fillId="2" borderId="8"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2" fillId="2" borderId="16" xfId="0" applyFont="1" applyFill="1" applyBorder="1" applyAlignment="1">
      <alignment horizontal="center" vertical="center" wrapText="1"/>
    </xf>
    <xf numFmtId="0" fontId="1" fillId="2" borderId="0" xfId="0"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14" fontId="4" fillId="2" borderId="7" xfId="0" applyNumberFormat="1" applyFont="1" applyFill="1" applyBorder="1" applyAlignment="1">
      <alignment horizontal="center" vertical="center" wrapText="1"/>
    </xf>
    <xf numFmtId="14" fontId="4" fillId="2" borderId="7" xfId="0" applyNumberFormat="1" applyFont="1" applyFill="1" applyBorder="1" applyAlignment="1">
      <alignment horizontal="center" vertical="center"/>
    </xf>
    <xf numFmtId="14" fontId="1" fillId="2" borderId="7" xfId="0" applyNumberFormat="1" applyFont="1" applyFill="1" applyBorder="1" applyAlignment="1">
      <alignment horizontal="center" vertical="center" wrapText="1"/>
    </xf>
    <xf numFmtId="173" fontId="4" fillId="2" borderId="8" xfId="0" applyNumberFormat="1" applyFont="1" applyFill="1" applyBorder="1" applyAlignment="1">
      <alignment horizontal="center" vertical="center" wrapText="1"/>
    </xf>
    <xf numFmtId="172" fontId="5" fillId="2" borderId="8" xfId="0" applyNumberFormat="1" applyFont="1" applyFill="1" applyBorder="1" applyAlignment="1">
      <alignment horizontal="center" vertical="center" wrapText="1"/>
    </xf>
    <xf numFmtId="173" fontId="4" fillId="2" borderId="14" xfId="0" applyNumberFormat="1" applyFont="1" applyFill="1" applyBorder="1" applyAlignment="1">
      <alignment horizontal="center" vertical="center" wrapText="1"/>
    </xf>
    <xf numFmtId="173" fontId="4" fillId="2" borderId="0" xfId="0" applyNumberFormat="1" applyFont="1" applyFill="1" applyBorder="1" applyAlignment="1">
      <alignment horizontal="center" vertical="center" wrapText="1"/>
    </xf>
    <xf numFmtId="14" fontId="1" fillId="2" borderId="0" xfId="0" applyNumberFormat="1"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4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4" xfId="0" applyFont="1" applyFill="1" applyBorder="1" applyAlignment="1">
      <alignment horizontal="center" vertical="center"/>
    </xf>
    <xf numFmtId="14" fontId="4" fillId="2" borderId="43" xfId="0" applyNumberFormat="1" applyFont="1" applyFill="1" applyBorder="1" applyAlignment="1">
      <alignment horizontal="center" vertical="center" wrapText="1"/>
    </xf>
    <xf numFmtId="0" fontId="1" fillId="2" borderId="2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0" xfId="0" applyFont="1" applyFill="1" applyBorder="1" applyAlignment="1">
      <alignment horizontal="left" vertical="center"/>
    </xf>
    <xf numFmtId="2" fontId="5" fillId="2" borderId="10"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3" fillId="2" borderId="16" xfId="0" applyFont="1" applyFill="1" applyBorder="1" applyAlignment="1">
      <alignment horizontal="center" vertical="center" wrapText="1"/>
    </xf>
    <xf numFmtId="14" fontId="15" fillId="2" borderId="10" xfId="0" applyNumberFormat="1" applyFont="1" applyFill="1" applyBorder="1" applyAlignment="1">
      <alignment horizontal="center" vertical="center" wrapText="1"/>
    </xf>
    <xf numFmtId="14" fontId="15" fillId="2" borderId="20" xfId="0" applyNumberFormat="1"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14" fontId="1" fillId="2" borderId="31" xfId="0" applyNumberFormat="1" applyFont="1" applyFill="1" applyBorder="1" applyAlignment="1">
      <alignment horizontal="center" vertical="center" wrapText="1"/>
    </xf>
    <xf numFmtId="14" fontId="1" fillId="2" borderId="32" xfId="0" applyNumberFormat="1"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37"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1" fillId="2" borderId="34" xfId="0" applyFont="1" applyFill="1" applyBorder="1" applyAlignment="1">
      <alignment horizontal="left" vertical="center" wrapText="1"/>
    </xf>
    <xf numFmtId="0" fontId="1" fillId="2" borderId="33" xfId="0" applyFont="1" applyFill="1" applyBorder="1" applyAlignment="1">
      <alignment horizontal="left" vertical="center" wrapText="1"/>
    </xf>
    <xf numFmtId="0" fontId="12" fillId="2" borderId="28" xfId="0" applyFont="1" applyFill="1" applyBorder="1" applyAlignment="1">
      <alignment horizontal="left" vertical="center"/>
    </xf>
    <xf numFmtId="0" fontId="12" fillId="2" borderId="50"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51" xfId="0" applyFont="1" applyFill="1" applyBorder="1" applyAlignment="1">
      <alignment horizontal="left" vertical="center"/>
    </xf>
    <xf numFmtId="0" fontId="12" fillId="2" borderId="11" xfId="0" applyFont="1" applyFill="1" applyBorder="1" applyAlignment="1">
      <alignment horizontal="left" vertical="center"/>
    </xf>
    <xf numFmtId="0" fontId="4" fillId="2" borderId="45"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41" xfId="0" applyFont="1" applyFill="1" applyBorder="1" applyAlignment="1">
      <alignment horizontal="center" vertical="center" wrapText="1"/>
    </xf>
    <xf numFmtId="172" fontId="1" fillId="2" borderId="37" xfId="0" applyNumberFormat="1" applyFont="1" applyFill="1" applyBorder="1" applyAlignment="1">
      <alignment horizontal="center" vertical="center" wrapText="1"/>
    </xf>
    <xf numFmtId="172" fontId="1" fillId="2" borderId="21" xfId="0" applyNumberFormat="1" applyFont="1" applyFill="1" applyBorder="1" applyAlignment="1">
      <alignment horizontal="center" vertical="center" wrapText="1"/>
    </xf>
    <xf numFmtId="49" fontId="1" fillId="2" borderId="38" xfId="0" applyNumberFormat="1" applyFont="1" applyFill="1" applyBorder="1" applyAlignment="1">
      <alignment horizontal="center" vertical="center" wrapText="1"/>
    </xf>
    <xf numFmtId="49" fontId="1" fillId="2" borderId="41" xfId="0" applyNumberFormat="1" applyFont="1" applyFill="1" applyBorder="1" applyAlignment="1">
      <alignment horizontal="center" vertical="center" wrapText="1"/>
    </xf>
    <xf numFmtId="0" fontId="4" fillId="2" borderId="0" xfId="0" applyFont="1" applyFill="1" applyBorder="1" applyAlignment="1">
      <alignment horizontal="left" wrapText="1"/>
    </xf>
    <xf numFmtId="0" fontId="11" fillId="2" borderId="55"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4" fillId="2" borderId="19" xfId="0" applyFont="1" applyFill="1" applyBorder="1" applyAlignment="1">
      <alignment horizontal="center" vertical="center" wrapText="1"/>
    </xf>
    <xf numFmtId="0" fontId="4" fillId="2" borderId="10"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20" xfId="0" applyFont="1" applyFill="1" applyBorder="1" applyAlignment="1">
      <alignment horizontal="center" vertical="top"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2" fontId="5" fillId="2" borderId="10" xfId="0" applyNumberFormat="1" applyFont="1" applyFill="1" applyBorder="1" applyAlignment="1">
      <alignment horizontal="center" vertical="center" wrapText="1"/>
    </xf>
    <xf numFmtId="2" fontId="5" fillId="2" borderId="19" xfId="0" applyNumberFormat="1" applyFont="1" applyFill="1" applyBorder="1" applyAlignment="1">
      <alignment horizontal="center" vertical="center" wrapText="1"/>
    </xf>
    <xf numFmtId="2" fontId="5" fillId="2" borderId="23" xfId="0" applyNumberFormat="1" applyFont="1" applyFill="1" applyBorder="1" applyAlignment="1">
      <alignment horizontal="center" wrapText="1"/>
    </xf>
    <xf numFmtId="2" fontId="5" fillId="2" borderId="19" xfId="0" applyNumberFormat="1" applyFont="1" applyFill="1" applyBorder="1" applyAlignment="1">
      <alignment horizontal="center" wrapText="1"/>
    </xf>
    <xf numFmtId="0" fontId="1" fillId="2" borderId="27"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4" fillId="2" borderId="20"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4" fillId="2" borderId="0" xfId="0" applyFont="1" applyFill="1" applyBorder="1" applyAlignment="1">
      <alignment horizontal="left" vertical="top" wrapText="1"/>
    </xf>
    <xf numFmtId="0" fontId="3" fillId="2" borderId="49" xfId="0" applyFont="1" applyFill="1" applyBorder="1" applyAlignment="1">
      <alignment horizontal="left" vertical="center" wrapText="1"/>
    </xf>
    <xf numFmtId="0" fontId="3" fillId="2" borderId="43" xfId="0" applyFont="1" applyFill="1" applyBorder="1" applyAlignment="1">
      <alignment horizontal="left" vertical="center" wrapText="1"/>
    </xf>
    <xf numFmtId="0" fontId="3" fillId="2" borderId="16"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3" fillId="2" borderId="54"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4" fillId="2" borderId="0" xfId="0" applyFont="1" applyFill="1" applyAlignment="1">
      <alignment horizontal="left"/>
    </xf>
    <xf numFmtId="0" fontId="4" fillId="2" borderId="0" xfId="0" applyFont="1" applyFill="1" applyAlignment="1">
      <alignment horizontal="right"/>
    </xf>
    <xf numFmtId="0" fontId="4" fillId="2" borderId="0" xfId="0" applyFont="1" applyFill="1" applyBorder="1" applyAlignment="1">
      <alignment horizontal="justify" wrapText="1"/>
    </xf>
    <xf numFmtId="0" fontId="4" fillId="2" borderId="0" xfId="0" applyFont="1" applyFill="1" applyBorder="1" applyAlignment="1">
      <alignment horizontal="justify"/>
    </xf>
    <xf numFmtId="0" fontId="4" fillId="2" borderId="0" xfId="0" applyFont="1" applyFill="1" applyAlignment="1">
      <alignment horizontal="left" vertical="top" wrapText="1"/>
    </xf>
    <xf numFmtId="14" fontId="1" fillId="2" borderId="45" xfId="0" applyNumberFormat="1" applyFont="1" applyFill="1" applyBorder="1" applyAlignment="1">
      <alignment horizontal="center" vertical="center" wrapText="1"/>
    </xf>
    <xf numFmtId="14" fontId="1" fillId="2" borderId="10" xfId="0" applyNumberFormat="1" applyFont="1" applyFill="1" applyBorder="1" applyAlignment="1">
      <alignment horizontal="center" vertical="center" wrapText="1"/>
    </xf>
    <xf numFmtId="14" fontId="1" fillId="2" borderId="19"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5" fillId="2" borderId="20" xfId="0" applyFont="1" applyFill="1" applyBorder="1" applyAlignment="1">
      <alignment horizontal="center" vertical="center" wrapText="1"/>
    </xf>
    <xf numFmtId="14" fontId="9" fillId="2" borderId="31" xfId="0" applyNumberFormat="1" applyFont="1" applyFill="1" applyBorder="1" applyAlignment="1">
      <alignment horizontal="center" vertical="center" wrapText="1"/>
    </xf>
    <xf numFmtId="14" fontId="9" fillId="2" borderId="46" xfId="0" applyNumberFormat="1" applyFont="1" applyFill="1" applyBorder="1" applyAlignment="1">
      <alignment horizontal="center" vertical="center" wrapText="1"/>
    </xf>
    <xf numFmtId="14" fontId="4" fillId="2" borderId="45" xfId="0" applyNumberFormat="1" applyFont="1" applyFill="1" applyBorder="1" applyAlignment="1">
      <alignment horizontal="center" vertical="center" wrapText="1"/>
    </xf>
    <xf numFmtId="14" fontId="4" fillId="2" borderId="32" xfId="0" applyNumberFormat="1" applyFont="1" applyFill="1" applyBorder="1" applyAlignment="1">
      <alignment horizontal="center" vertical="center" wrapText="1"/>
    </xf>
    <xf numFmtId="14" fontId="15" fillId="2" borderId="9" xfId="0" applyNumberFormat="1" applyFont="1" applyFill="1" applyBorder="1" applyAlignment="1">
      <alignment horizontal="center" vertical="center" wrapText="1"/>
    </xf>
    <xf numFmtId="14" fontId="4" fillId="2" borderId="19" xfId="0" applyNumberFormat="1" applyFont="1" applyFill="1" applyBorder="1" applyAlignment="1">
      <alignment horizontal="center" vertical="center" wrapText="1"/>
    </xf>
    <xf numFmtId="14" fontId="4" fillId="2" borderId="36" xfId="0" applyNumberFormat="1" applyFont="1" applyFill="1" applyBorder="1" applyAlignment="1">
      <alignment horizontal="center" vertical="center" wrapText="1"/>
    </xf>
    <xf numFmtId="14" fontId="4" fillId="2" borderId="20" xfId="0" applyNumberFormat="1" applyFont="1" applyFill="1" applyBorder="1" applyAlignment="1">
      <alignment horizontal="center" vertical="center" wrapText="1"/>
    </xf>
    <xf numFmtId="0" fontId="4" fillId="2" borderId="47"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172" fontId="4" fillId="2" borderId="23" xfId="0" applyNumberFormat="1" applyFont="1" applyFill="1" applyBorder="1" applyAlignment="1">
      <alignment horizontal="center" vertical="center" wrapText="1"/>
    </xf>
    <xf numFmtId="172" fontId="4" fillId="2" borderId="19" xfId="0" applyNumberFormat="1" applyFont="1" applyFill="1" applyBorder="1" applyAlignment="1">
      <alignment horizontal="center" vertical="center" wrapText="1"/>
    </xf>
    <xf numFmtId="172" fontId="4" fillId="2" borderId="20" xfId="0" applyNumberFormat="1" applyFont="1" applyFill="1" applyBorder="1" applyAlignment="1">
      <alignment horizontal="center" vertical="center" wrapText="1"/>
    </xf>
    <xf numFmtId="172" fontId="2" fillId="2" borderId="10" xfId="0" applyNumberFormat="1" applyFont="1" applyFill="1" applyBorder="1" applyAlignment="1">
      <alignment horizontal="center" vertical="center" wrapText="1"/>
    </xf>
    <xf numFmtId="172" fontId="2" fillId="2" borderId="19" xfId="0" applyNumberFormat="1" applyFont="1" applyFill="1" applyBorder="1" applyAlignment="1">
      <alignment horizontal="center" vertical="center" wrapText="1"/>
    </xf>
    <xf numFmtId="172" fontId="2" fillId="2" borderId="20" xfId="0" applyNumberFormat="1" applyFont="1" applyFill="1" applyBorder="1" applyAlignment="1">
      <alignment horizontal="center" vertical="center" wrapText="1"/>
    </xf>
    <xf numFmtId="0" fontId="11" fillId="2" borderId="59" xfId="0" applyFont="1" applyFill="1" applyBorder="1" applyAlignment="1">
      <alignment horizontal="left" vertical="center" wrapText="1"/>
    </xf>
    <xf numFmtId="0" fontId="11" fillId="2" borderId="52" xfId="0" applyFont="1" applyFill="1" applyBorder="1" applyAlignment="1">
      <alignment horizontal="left" vertical="center" wrapText="1"/>
    </xf>
    <xf numFmtId="0" fontId="11" fillId="2" borderId="33" xfId="0" applyFont="1" applyFill="1" applyBorder="1" applyAlignment="1">
      <alignment horizontal="left"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3" fillId="2" borderId="5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10" fillId="2" borderId="0" xfId="0" applyFont="1" applyFill="1" applyAlignment="1">
      <alignment horizontal="center" vertical="center" wrapText="1"/>
    </xf>
    <xf numFmtId="0" fontId="7" fillId="2" borderId="0" xfId="0" applyFont="1" applyFill="1" applyAlignment="1">
      <alignment horizontal="left" wrapText="1"/>
    </xf>
    <xf numFmtId="0" fontId="2" fillId="2" borderId="42"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40" xfId="0" applyFont="1" applyFill="1" applyBorder="1" applyAlignment="1">
      <alignment horizontal="center" vertical="center" wrapText="1"/>
    </xf>
    <xf numFmtId="2" fontId="4" fillId="2" borderId="37" xfId="0" applyNumberFormat="1" applyFont="1" applyFill="1" applyBorder="1" applyAlignment="1">
      <alignment horizontal="center" vertical="center" wrapText="1"/>
    </xf>
    <xf numFmtId="2" fontId="4" fillId="2" borderId="21"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 fillId="2" borderId="0" xfId="0" applyFont="1" applyFill="1" applyBorder="1" applyAlignment="1">
      <alignment horizontal="left" vertical="center" wrapText="1"/>
    </xf>
    <xf numFmtId="172" fontId="5" fillId="2" borderId="10" xfId="0" applyNumberFormat="1" applyFont="1" applyFill="1" applyBorder="1" applyAlignment="1">
      <alignment horizontal="center" vertical="center" wrapText="1"/>
    </xf>
    <xf numFmtId="172" fontId="5" fillId="2" borderId="19" xfId="0" applyNumberFormat="1" applyFont="1" applyFill="1" applyBorder="1" applyAlignment="1">
      <alignment horizontal="center" vertical="center" wrapText="1"/>
    </xf>
    <xf numFmtId="0" fontId="2" fillId="2" borderId="39" xfId="0" applyFont="1" applyFill="1" applyBorder="1" applyAlignment="1">
      <alignment horizontal="center" vertical="center" wrapText="1"/>
    </xf>
    <xf numFmtId="0" fontId="14" fillId="2" borderId="49" xfId="0" applyFont="1" applyFill="1" applyBorder="1" applyAlignment="1">
      <alignment horizontal="left" vertical="center" wrapText="1"/>
    </xf>
    <xf numFmtId="0" fontId="14" fillId="2" borderId="43"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12" fillId="2" borderId="3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1" xfId="0" applyFont="1" applyFill="1" applyBorder="1" applyAlignment="1">
      <alignment horizontal="center" vertical="center"/>
    </xf>
    <xf numFmtId="0" fontId="24" fillId="2" borderId="44" xfId="0" applyFont="1" applyFill="1" applyBorder="1" applyAlignment="1">
      <alignment horizontal="left" vertical="top" wrapText="1"/>
    </xf>
    <xf numFmtId="0" fontId="24" fillId="2" borderId="0" xfId="0" applyFont="1" applyFill="1" applyAlignment="1">
      <alignment horizontal="left" vertical="top" wrapText="1"/>
    </xf>
    <xf numFmtId="0" fontId="16" fillId="2" borderId="44" xfId="0" applyFont="1" applyFill="1" applyBorder="1" applyAlignment="1"/>
    <xf numFmtId="0" fontId="16" fillId="2" borderId="0" xfId="0" applyFont="1" applyFill="1" applyAlignment="1"/>
    <xf numFmtId="0" fontId="16" fillId="2" borderId="44" xfId="0" applyFont="1" applyFill="1" applyBorder="1" applyAlignment="1">
      <alignment horizontal="left" vertical="top" wrapText="1"/>
    </xf>
    <xf numFmtId="0" fontId="16" fillId="2" borderId="0" xfId="0" applyFont="1" applyFill="1" applyAlignment="1">
      <alignment horizontal="left" vertical="top" wrapText="1"/>
    </xf>
    <xf numFmtId="0" fontId="13" fillId="2" borderId="31"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46" xfId="0" applyFont="1" applyFill="1" applyBorder="1" applyAlignment="1">
      <alignment horizontal="center" vertical="center" wrapText="1"/>
    </xf>
    <xf numFmtId="14" fontId="4" fillId="2" borderId="31"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13" fillId="2" borderId="3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1" fillId="2" borderId="37"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11" xfId="0" applyFont="1" applyFill="1" applyBorder="1" applyAlignment="1">
      <alignment horizontal="center" vertical="center"/>
    </xf>
    <xf numFmtId="0" fontId="4" fillId="2" borderId="17"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11" xfId="0" applyFont="1" applyFill="1" applyBorder="1" applyAlignment="1">
      <alignment horizontal="center" vertical="center"/>
    </xf>
    <xf numFmtId="2" fontId="4" fillId="2" borderId="28" xfId="0" applyNumberFormat="1" applyFont="1" applyFill="1" applyBorder="1" applyAlignment="1">
      <alignment horizontal="center" vertical="center" wrapText="1"/>
    </xf>
    <xf numFmtId="2" fontId="4" fillId="2" borderId="50" xfId="0" applyNumberFormat="1" applyFont="1" applyFill="1" applyBorder="1" applyAlignment="1">
      <alignment horizontal="center" vertical="center" wrapText="1"/>
    </xf>
    <xf numFmtId="0" fontId="12" fillId="2" borderId="29"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30" xfId="0" applyFont="1" applyFill="1" applyBorder="1" applyAlignment="1">
      <alignment horizontal="left" vertical="center"/>
    </xf>
    <xf numFmtId="49" fontId="1" fillId="2" borderId="27" xfId="0" applyNumberFormat="1"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21" xfId="0" applyFont="1" applyFill="1" applyBorder="1" applyAlignment="1">
      <alignment horizontal="center" vertical="center" wrapText="1"/>
    </xf>
    <xf numFmtId="14" fontId="1" fillId="2" borderId="9" xfId="0" applyNumberFormat="1" applyFont="1" applyFill="1" applyBorder="1" applyAlignment="1">
      <alignment horizontal="center" vertical="center" wrapText="1"/>
    </xf>
    <xf numFmtId="14" fontId="15" fillId="2" borderId="19" xfId="0" applyNumberFormat="1" applyFont="1" applyFill="1" applyBorder="1" applyAlignment="1">
      <alignment horizontal="center" vertical="center" wrapText="1"/>
    </xf>
    <xf numFmtId="0" fontId="9" fillId="2" borderId="47" xfId="0" applyFont="1" applyFill="1" applyBorder="1" applyAlignment="1">
      <alignment horizontal="center" vertical="center" wrapText="1"/>
    </xf>
    <xf numFmtId="0" fontId="9" fillId="2" borderId="48"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30" xfId="0" applyFont="1" applyFill="1" applyBorder="1" applyAlignment="1">
      <alignment horizontal="center" vertical="center" wrapText="1"/>
    </xf>
    <xf numFmtId="14" fontId="9" fillId="2" borderId="10" xfId="0" applyNumberFormat="1" applyFont="1" applyFill="1" applyBorder="1" applyAlignment="1">
      <alignment horizontal="center" vertical="center" wrapText="1"/>
    </xf>
    <xf numFmtId="14" fontId="9" fillId="2" borderId="19" xfId="0" applyNumberFormat="1" applyFont="1" applyFill="1" applyBorder="1" applyAlignment="1">
      <alignment horizontal="center" vertical="center" wrapText="1"/>
    </xf>
    <xf numFmtId="14" fontId="9" fillId="2" borderId="20" xfId="0" applyNumberFormat="1" applyFont="1" applyFill="1" applyBorder="1" applyAlignment="1">
      <alignment horizontal="center" vertical="center" wrapText="1"/>
    </xf>
    <xf numFmtId="0" fontId="19" fillId="2" borderId="44" xfId="0" applyFont="1" applyFill="1" applyBorder="1" applyAlignment="1">
      <alignment horizontal="center" vertical="top" wrapText="1"/>
    </xf>
    <xf numFmtId="14" fontId="15" fillId="2" borderId="31" xfId="0" applyNumberFormat="1" applyFont="1" applyFill="1" applyBorder="1" applyAlignment="1">
      <alignment horizontal="center" vertical="center" wrapText="1"/>
    </xf>
    <xf numFmtId="14" fontId="15" fillId="2" borderId="45" xfId="0" applyNumberFormat="1" applyFont="1" applyFill="1" applyBorder="1" applyAlignment="1">
      <alignment horizontal="center" vertical="center" wrapText="1"/>
    </xf>
    <xf numFmtId="14" fontId="15" fillId="2" borderId="32" xfId="0" applyNumberFormat="1" applyFont="1" applyFill="1" applyBorder="1" applyAlignment="1">
      <alignment horizontal="center" vertical="center" wrapText="1"/>
    </xf>
    <xf numFmtId="14" fontId="9" fillId="2" borderId="45" xfId="0" applyNumberFormat="1" applyFont="1" applyFill="1" applyBorder="1" applyAlignment="1">
      <alignment horizontal="center" vertical="center" wrapText="1"/>
    </xf>
    <xf numFmtId="14" fontId="9" fillId="2" borderId="32"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14" fontId="4" fillId="2" borderId="34"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14" fontId="12" fillId="2" borderId="60" xfId="0" applyNumberFormat="1" applyFont="1" applyFill="1" applyBorder="1" applyAlignment="1">
      <alignment horizontal="center" vertical="center" wrapText="1"/>
    </xf>
    <xf numFmtId="14" fontId="12" fillId="2" borderId="61" xfId="0" applyNumberFormat="1" applyFont="1" applyFill="1" applyBorder="1" applyAlignment="1">
      <alignment horizontal="center" vertical="center" wrapText="1"/>
    </xf>
    <xf numFmtId="14" fontId="12" fillId="2" borderId="62"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14" fontId="4" fillId="2" borderId="9"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19" xfId="0" applyNumberFormat="1"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5" fillId="2" borderId="19" xfId="0" applyFont="1" applyFill="1" applyBorder="1" applyAlignment="1">
      <alignment horizontal="center" wrapText="1"/>
    </xf>
    <xf numFmtId="0" fontId="4" fillId="2" borderId="1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50"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9" fillId="2" borderId="50"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4" fillId="2" borderId="31" xfId="0" applyFont="1" applyFill="1" applyBorder="1" applyAlignment="1">
      <alignment horizontal="center" vertical="center" wrapText="1"/>
    </xf>
    <xf numFmtId="14" fontId="12" fillId="2" borderId="31" xfId="0" applyNumberFormat="1" applyFont="1" applyFill="1" applyBorder="1" applyAlignment="1">
      <alignment horizontal="center" vertical="center" wrapText="1"/>
    </xf>
    <xf numFmtId="14" fontId="12" fillId="2" borderId="45" xfId="0" applyNumberFormat="1" applyFont="1" applyFill="1" applyBorder="1" applyAlignment="1">
      <alignment horizontal="center" vertical="center" wrapText="1"/>
    </xf>
    <xf numFmtId="14" fontId="12" fillId="2" borderId="46" xfId="0" applyNumberFormat="1" applyFont="1" applyFill="1" applyBorder="1" applyAlignment="1">
      <alignment horizontal="center" vertical="center" wrapText="1"/>
    </xf>
    <xf numFmtId="0" fontId="9" fillId="2" borderId="17" xfId="0" applyFont="1" applyFill="1" applyBorder="1" applyAlignment="1">
      <alignment horizontal="center" vertical="center" wrapText="1"/>
    </xf>
    <xf numFmtId="0" fontId="1" fillId="2" borderId="28"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13" xfId="0" applyFont="1" applyFill="1" applyBorder="1" applyAlignment="1">
      <alignment horizontal="center" vertical="center"/>
    </xf>
    <xf numFmtId="0" fontId="13" fillId="2" borderId="18" xfId="0"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5" fillId="2" borderId="33" xfId="0" applyFont="1" applyFill="1" applyBorder="1" applyAlignment="1">
      <alignment horizontal="center" vertical="center" wrapText="1"/>
    </xf>
    <xf numFmtId="172" fontId="1" fillId="2" borderId="8" xfId="0" applyNumberFormat="1" applyFont="1" applyFill="1" applyBorder="1" applyAlignment="1">
      <alignment horizontal="center" vertical="center" wrapText="1"/>
    </xf>
    <xf numFmtId="14" fontId="12" fillId="2" borderId="32" xfId="0" applyNumberFormat="1" applyFont="1" applyFill="1" applyBorder="1" applyAlignment="1">
      <alignment horizontal="center" vertical="center" wrapText="1"/>
    </xf>
    <xf numFmtId="0" fontId="5" fillId="2" borderId="23" xfId="0" applyFont="1" applyFill="1" applyBorder="1" applyAlignment="1">
      <alignment horizontal="center" wrapText="1"/>
    </xf>
    <xf numFmtId="0" fontId="11" fillId="2" borderId="49"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2" borderId="30" xfId="0" applyFont="1" applyFill="1" applyBorder="1" applyAlignment="1">
      <alignment horizontal="left" vertical="center" wrapText="1"/>
    </xf>
    <xf numFmtId="2" fontId="4" fillId="2" borderId="34"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21" fillId="2" borderId="0" xfId="0" applyFont="1" applyFill="1" applyAlignment="1">
      <alignment vertical="top" wrapText="1"/>
    </xf>
    <xf numFmtId="0" fontId="25" fillId="0" borderId="0" xfId="0" applyFont="1" applyAlignment="1">
      <alignment vertical="top" wrapText="1"/>
    </xf>
    <xf numFmtId="2" fontId="5" fillId="2" borderId="22" xfId="0" applyNumberFormat="1" applyFont="1" applyFill="1" applyBorder="1" applyAlignment="1">
      <alignment horizontal="center" vertical="center" wrapText="1"/>
    </xf>
    <xf numFmtId="2" fontId="5" fillId="2" borderId="36" xfId="0" applyNumberFormat="1"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8" xfId="0" applyFont="1" applyFill="1" applyBorder="1" applyAlignment="1">
      <alignment vertical="center" wrapText="1"/>
    </xf>
    <xf numFmtId="0" fontId="1" fillId="2" borderId="47" xfId="0" applyFont="1" applyFill="1" applyBorder="1" applyAlignment="1">
      <alignment horizontal="center" vertical="center" wrapText="1"/>
    </xf>
    <xf numFmtId="14" fontId="4" fillId="2" borderId="60" xfId="0" applyNumberFormat="1" applyFont="1" applyFill="1" applyBorder="1" applyAlignment="1">
      <alignment horizontal="center" vertical="center" wrapText="1"/>
    </xf>
    <xf numFmtId="14" fontId="4" fillId="2" borderId="61" xfId="0" applyNumberFormat="1" applyFont="1" applyFill="1" applyBorder="1" applyAlignment="1">
      <alignment horizontal="center" vertical="center" wrapText="1"/>
    </xf>
    <xf numFmtId="14" fontId="4" fillId="2" borderId="62" xfId="0" applyNumberFormat="1" applyFont="1" applyFill="1" applyBorder="1" applyAlignment="1">
      <alignment horizontal="center" vertical="center" wrapText="1"/>
    </xf>
    <xf numFmtId="0" fontId="1" fillId="2" borderId="14"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2" borderId="51" xfId="0" applyFont="1" applyFill="1" applyBorder="1" applyAlignment="1">
      <alignment horizontal="lef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00B0F0"/>
  </sheetPr>
  <dimension ref="A1:R201"/>
  <sheetViews>
    <sheetView tabSelected="1" view="pageBreakPreview" topLeftCell="A80" zoomScale="90" zoomScaleSheetLayoutView="90" workbookViewId="0">
      <selection activeCell="B2" sqref="B2"/>
    </sheetView>
  </sheetViews>
  <sheetFormatPr defaultRowHeight="12.75"/>
  <cols>
    <col min="1" max="1" width="5.5703125" style="48" customWidth="1"/>
    <col min="2" max="2" width="35" style="48" customWidth="1"/>
    <col min="3" max="3" width="10.28515625" style="48" customWidth="1"/>
    <col min="4" max="4" width="14.28515625" style="48" customWidth="1"/>
    <col min="5" max="5" width="14.42578125" style="48" customWidth="1"/>
    <col min="6" max="6" width="18.42578125" style="48" customWidth="1"/>
    <col min="7" max="7" width="15.5703125" style="48" customWidth="1"/>
    <col min="8" max="8" width="22.140625" style="48" customWidth="1"/>
    <col min="9" max="9" width="28.140625" style="48" customWidth="1"/>
    <col min="10" max="10" width="28.28515625" style="48" customWidth="1"/>
    <col min="11" max="11" width="26.42578125" style="48" customWidth="1"/>
    <col min="12" max="16384" width="9.140625" style="48"/>
  </cols>
  <sheetData>
    <row r="1" spans="1:15" ht="18.75">
      <c r="A1" s="336" t="s">
        <v>62</v>
      </c>
      <c r="B1" s="336"/>
      <c r="C1" s="336"/>
      <c r="D1" s="336"/>
      <c r="E1" s="336"/>
      <c r="F1" s="336"/>
      <c r="G1" s="336"/>
      <c r="H1" s="336"/>
      <c r="I1" s="336"/>
      <c r="J1" s="336"/>
    </row>
    <row r="2" spans="1:15" ht="17.25" customHeight="1">
      <c r="A2" s="151"/>
      <c r="B2" s="151"/>
      <c r="C2" s="151"/>
      <c r="D2" s="151"/>
      <c r="E2" s="336" t="s">
        <v>394</v>
      </c>
      <c r="F2" s="336"/>
      <c r="G2" s="336"/>
      <c r="H2" s="151"/>
      <c r="I2" s="151"/>
      <c r="J2" s="151"/>
    </row>
    <row r="3" spans="1:15" ht="19.5" customHeight="1" thickBot="1">
      <c r="A3" s="337" t="s">
        <v>35</v>
      </c>
      <c r="B3" s="337"/>
      <c r="C3" s="337"/>
      <c r="D3" s="337"/>
      <c r="E3" s="337"/>
      <c r="F3" s="337"/>
      <c r="G3" s="337"/>
      <c r="H3" s="337"/>
      <c r="I3" s="337"/>
      <c r="J3" s="337"/>
      <c r="K3" s="87"/>
      <c r="L3" s="87"/>
      <c r="M3" s="87"/>
      <c r="N3" s="87"/>
      <c r="O3" s="87"/>
    </row>
    <row r="4" spans="1:15" ht="7.5" hidden="1" customHeight="1" thickBot="1">
      <c r="A4" s="165"/>
      <c r="B4" s="165"/>
      <c r="C4" s="165"/>
      <c r="D4" s="165"/>
      <c r="E4" s="165"/>
      <c r="F4" s="165"/>
      <c r="G4" s="165"/>
      <c r="H4" s="165"/>
      <c r="I4" s="165"/>
      <c r="J4" s="165"/>
    </row>
    <row r="5" spans="1:15" ht="61.5" customHeight="1" thickBot="1">
      <c r="A5" s="7" t="s">
        <v>0</v>
      </c>
      <c r="B5" s="343" t="s">
        <v>32</v>
      </c>
      <c r="C5" s="344"/>
      <c r="D5" s="344"/>
      <c r="E5" s="344"/>
      <c r="F5" s="344"/>
      <c r="G5" s="344"/>
      <c r="H5" s="338" t="s">
        <v>385</v>
      </c>
      <c r="I5" s="339"/>
      <c r="J5" s="8" t="s">
        <v>27</v>
      </c>
    </row>
    <row r="6" spans="1:15" ht="22.5" customHeight="1">
      <c r="A6" s="284" t="s">
        <v>117</v>
      </c>
      <c r="B6" s="285"/>
      <c r="C6" s="285"/>
      <c r="D6" s="285"/>
      <c r="E6" s="285"/>
      <c r="F6" s="285"/>
      <c r="G6" s="286"/>
      <c r="H6" s="47" t="s">
        <v>31</v>
      </c>
      <c r="I6" s="47" t="s">
        <v>2</v>
      </c>
      <c r="J6" s="1" t="s">
        <v>72</v>
      </c>
    </row>
    <row r="7" spans="1:15" ht="48.75" customHeight="1">
      <c r="A7" s="349" t="s">
        <v>153</v>
      </c>
      <c r="B7" s="350"/>
      <c r="C7" s="350"/>
      <c r="D7" s="350"/>
      <c r="E7" s="350"/>
      <c r="F7" s="350"/>
      <c r="G7" s="350"/>
      <c r="H7" s="350"/>
      <c r="I7" s="351"/>
      <c r="J7" s="340" t="s">
        <v>395</v>
      </c>
      <c r="K7" s="418"/>
      <c r="L7" s="127"/>
    </row>
    <row r="8" spans="1:15" ht="15" customHeight="1">
      <c r="A8" s="3">
        <v>1</v>
      </c>
      <c r="B8" s="223" t="s">
        <v>57</v>
      </c>
      <c r="C8" s="224"/>
      <c r="D8" s="224"/>
      <c r="E8" s="224"/>
      <c r="F8" s="224"/>
      <c r="G8" s="224"/>
      <c r="H8" s="17">
        <v>14.3</v>
      </c>
      <c r="I8" s="17">
        <v>14.44</v>
      </c>
      <c r="J8" s="341"/>
      <c r="K8" s="418"/>
    </row>
    <row r="9" spans="1:15" ht="15.75">
      <c r="A9" s="3">
        <v>2</v>
      </c>
      <c r="B9" s="223" t="s">
        <v>77</v>
      </c>
      <c r="C9" s="224"/>
      <c r="D9" s="224"/>
      <c r="E9" s="224"/>
      <c r="F9" s="224"/>
      <c r="G9" s="224"/>
      <c r="H9" s="17">
        <v>13.19</v>
      </c>
      <c r="I9" s="17">
        <v>13.33</v>
      </c>
      <c r="J9" s="341"/>
      <c r="K9" s="418"/>
    </row>
    <row r="10" spans="1:15" ht="15" customHeight="1">
      <c r="A10" s="3">
        <v>3</v>
      </c>
      <c r="B10" s="223" t="s">
        <v>58</v>
      </c>
      <c r="C10" s="224"/>
      <c r="D10" s="224"/>
      <c r="E10" s="224"/>
      <c r="F10" s="224"/>
      <c r="G10" s="224"/>
      <c r="H10" s="17">
        <v>12.69</v>
      </c>
      <c r="I10" s="17">
        <v>12.83</v>
      </c>
      <c r="J10" s="341"/>
      <c r="K10" s="418"/>
    </row>
    <row r="11" spans="1:15" ht="13.5" customHeight="1">
      <c r="A11" s="3">
        <v>4</v>
      </c>
      <c r="B11" s="223" t="s">
        <v>59</v>
      </c>
      <c r="C11" s="224"/>
      <c r="D11" s="224"/>
      <c r="E11" s="224"/>
      <c r="F11" s="224"/>
      <c r="G11" s="224"/>
      <c r="H11" s="345"/>
      <c r="I11" s="346"/>
      <c r="J11" s="341"/>
      <c r="K11" s="418"/>
    </row>
    <row r="12" spans="1:15" ht="15.75">
      <c r="A12" s="3" t="s">
        <v>60</v>
      </c>
      <c r="B12" s="223" t="s">
        <v>3</v>
      </c>
      <c r="C12" s="224"/>
      <c r="D12" s="224"/>
      <c r="E12" s="224"/>
      <c r="F12" s="224"/>
      <c r="G12" s="224"/>
      <c r="H12" s="17">
        <v>12.69</v>
      </c>
      <c r="I12" s="17">
        <v>12.83</v>
      </c>
      <c r="J12" s="341"/>
      <c r="K12" s="418"/>
    </row>
    <row r="13" spans="1:15" ht="15.75">
      <c r="A13" s="3" t="s">
        <v>61</v>
      </c>
      <c r="B13" s="223" t="s">
        <v>4</v>
      </c>
      <c r="C13" s="224"/>
      <c r="D13" s="224"/>
      <c r="E13" s="224"/>
      <c r="F13" s="224"/>
      <c r="G13" s="224"/>
      <c r="H13" s="17">
        <v>12.69</v>
      </c>
      <c r="I13" s="17">
        <v>12.83</v>
      </c>
      <c r="J13" s="341"/>
      <c r="K13" s="418"/>
    </row>
    <row r="14" spans="1:15" ht="15.75" customHeight="1">
      <c r="A14" s="3">
        <v>5</v>
      </c>
      <c r="B14" s="223" t="s">
        <v>69</v>
      </c>
      <c r="C14" s="224"/>
      <c r="D14" s="224"/>
      <c r="E14" s="224"/>
      <c r="F14" s="224"/>
      <c r="G14" s="224"/>
      <c r="H14" s="17"/>
      <c r="I14" s="17"/>
      <c r="J14" s="341"/>
      <c r="K14" s="418"/>
    </row>
    <row r="15" spans="1:15" ht="15.75" customHeight="1">
      <c r="A15" s="2" t="s">
        <v>22</v>
      </c>
      <c r="B15" s="223" t="s">
        <v>73</v>
      </c>
      <c r="C15" s="224"/>
      <c r="D15" s="224"/>
      <c r="E15" s="224"/>
      <c r="F15" s="224"/>
      <c r="G15" s="225"/>
      <c r="H15" s="17">
        <v>8.76</v>
      </c>
      <c r="I15" s="17">
        <v>8.9</v>
      </c>
      <c r="J15" s="341"/>
      <c r="K15" s="418"/>
    </row>
    <row r="16" spans="1:15" ht="15.75">
      <c r="A16" s="3">
        <v>6</v>
      </c>
      <c r="B16" s="223" t="s">
        <v>70</v>
      </c>
      <c r="C16" s="224"/>
      <c r="D16" s="224"/>
      <c r="E16" s="224"/>
      <c r="F16" s="224"/>
      <c r="G16" s="224"/>
      <c r="H16" s="17">
        <v>5.68</v>
      </c>
      <c r="I16" s="17">
        <v>5.82</v>
      </c>
      <c r="J16" s="341"/>
      <c r="K16" s="418"/>
    </row>
    <row r="17" spans="1:11" ht="102.75" customHeight="1" thickBot="1">
      <c r="A17" s="322" t="s">
        <v>392</v>
      </c>
      <c r="B17" s="323"/>
      <c r="C17" s="323"/>
      <c r="D17" s="323"/>
      <c r="E17" s="323"/>
      <c r="F17" s="323"/>
      <c r="G17" s="323"/>
      <c r="H17" s="323"/>
      <c r="I17" s="324"/>
      <c r="J17" s="342"/>
      <c r="K17" s="418"/>
    </row>
    <row r="18" spans="1:11" ht="25.5" customHeight="1">
      <c r="A18" s="284" t="s">
        <v>192</v>
      </c>
      <c r="B18" s="285"/>
      <c r="C18" s="285"/>
      <c r="D18" s="285"/>
      <c r="E18" s="285"/>
      <c r="F18" s="285"/>
      <c r="G18" s="285"/>
      <c r="H18" s="285"/>
      <c r="I18" s="286"/>
      <c r="J18" s="49" t="s">
        <v>172</v>
      </c>
    </row>
    <row r="19" spans="1:11" ht="19.5" customHeight="1">
      <c r="A19" s="333" t="s">
        <v>0</v>
      </c>
      <c r="B19" s="325" t="s">
        <v>83</v>
      </c>
      <c r="C19" s="326"/>
      <c r="D19" s="348" t="s">
        <v>36</v>
      </c>
      <c r="E19" s="348" t="s">
        <v>84</v>
      </c>
      <c r="F19" s="347" t="s">
        <v>175</v>
      </c>
      <c r="G19" s="347"/>
      <c r="H19" s="325" t="s">
        <v>186</v>
      </c>
      <c r="I19" s="326"/>
      <c r="J19" s="251" t="s">
        <v>314</v>
      </c>
    </row>
    <row r="20" spans="1:11" ht="26.25" customHeight="1">
      <c r="A20" s="334"/>
      <c r="B20" s="327"/>
      <c r="C20" s="328"/>
      <c r="D20" s="347"/>
      <c r="E20" s="347"/>
      <c r="F20" s="180" t="s">
        <v>170</v>
      </c>
      <c r="G20" s="180" t="s">
        <v>171</v>
      </c>
      <c r="H20" s="327"/>
      <c r="I20" s="328"/>
      <c r="J20" s="251"/>
    </row>
    <row r="21" spans="1:11" ht="18" customHeight="1">
      <c r="A21" s="253">
        <v>1</v>
      </c>
      <c r="B21" s="230" t="s">
        <v>118</v>
      </c>
      <c r="C21" s="231"/>
      <c r="D21" s="236" t="s">
        <v>120</v>
      </c>
      <c r="E21" s="158" t="s">
        <v>88</v>
      </c>
      <c r="F21" s="181">
        <v>0.03</v>
      </c>
      <c r="G21" s="181">
        <v>0.03</v>
      </c>
      <c r="H21" s="241" t="s">
        <v>143</v>
      </c>
      <c r="I21" s="242"/>
      <c r="J21" s="251"/>
    </row>
    <row r="22" spans="1:11" ht="18" customHeight="1">
      <c r="A22" s="254"/>
      <c r="B22" s="232"/>
      <c r="C22" s="233"/>
      <c r="D22" s="237"/>
      <c r="E22" s="158" t="s">
        <v>89</v>
      </c>
      <c r="F22" s="174">
        <v>3.2000000000000001E-2</v>
      </c>
      <c r="G22" s="174">
        <v>3.2000000000000001E-2</v>
      </c>
      <c r="H22" s="215"/>
      <c r="I22" s="216"/>
      <c r="J22" s="251"/>
    </row>
    <row r="23" spans="1:11" ht="18" customHeight="1">
      <c r="A23" s="254"/>
      <c r="B23" s="232"/>
      <c r="C23" s="233"/>
      <c r="D23" s="237"/>
      <c r="E23" s="158" t="s">
        <v>90</v>
      </c>
      <c r="F23" s="174">
        <v>3.6999999999999998E-2</v>
      </c>
      <c r="G23" s="174">
        <v>3.6999999999999998E-2</v>
      </c>
      <c r="H23" s="215"/>
      <c r="I23" s="216"/>
      <c r="J23" s="251"/>
    </row>
    <row r="24" spans="1:11" ht="18" customHeight="1">
      <c r="A24" s="255"/>
      <c r="B24" s="234"/>
      <c r="C24" s="235"/>
      <c r="D24" s="238"/>
      <c r="E24" s="158" t="s">
        <v>91</v>
      </c>
      <c r="F24" s="174" t="s">
        <v>92</v>
      </c>
      <c r="G24" s="174" t="s">
        <v>92</v>
      </c>
      <c r="H24" s="215"/>
      <c r="I24" s="216"/>
      <c r="J24" s="251"/>
    </row>
    <row r="25" spans="1:11" ht="18" customHeight="1">
      <c r="A25" s="253">
        <v>2</v>
      </c>
      <c r="B25" s="230" t="s">
        <v>94</v>
      </c>
      <c r="C25" s="231"/>
      <c r="D25" s="236" t="s">
        <v>119</v>
      </c>
      <c r="E25" s="158" t="s">
        <v>88</v>
      </c>
      <c r="F25" s="181">
        <v>0.04</v>
      </c>
      <c r="G25" s="174" t="s">
        <v>93</v>
      </c>
      <c r="H25" s="215"/>
      <c r="I25" s="216"/>
      <c r="J25" s="251"/>
    </row>
    <row r="26" spans="1:11" ht="18" customHeight="1">
      <c r="A26" s="254"/>
      <c r="B26" s="232"/>
      <c r="C26" s="233"/>
      <c r="D26" s="237"/>
      <c r="E26" s="158" t="s">
        <v>89</v>
      </c>
      <c r="F26" s="174" t="s">
        <v>92</v>
      </c>
      <c r="G26" s="174" t="s">
        <v>93</v>
      </c>
      <c r="H26" s="215"/>
      <c r="I26" s="216"/>
      <c r="J26" s="251"/>
    </row>
    <row r="27" spans="1:11" ht="18" customHeight="1">
      <c r="A27" s="254"/>
      <c r="B27" s="232"/>
      <c r="C27" s="233"/>
      <c r="D27" s="237"/>
      <c r="E27" s="158" t="s">
        <v>90</v>
      </c>
      <c r="F27" s="174" t="s">
        <v>92</v>
      </c>
      <c r="G27" s="174" t="s">
        <v>93</v>
      </c>
      <c r="H27" s="215"/>
      <c r="I27" s="216"/>
      <c r="J27" s="251"/>
    </row>
    <row r="28" spans="1:11" ht="18" customHeight="1">
      <c r="A28" s="255"/>
      <c r="B28" s="234"/>
      <c r="C28" s="235"/>
      <c r="D28" s="238"/>
      <c r="E28" s="158" t="s">
        <v>91</v>
      </c>
      <c r="F28" s="174" t="s">
        <v>92</v>
      </c>
      <c r="G28" s="174" t="s">
        <v>93</v>
      </c>
      <c r="H28" s="215"/>
      <c r="I28" s="216"/>
      <c r="J28" s="251"/>
    </row>
    <row r="29" spans="1:11" ht="18" customHeight="1">
      <c r="A29" s="253">
        <v>3</v>
      </c>
      <c r="B29" s="230" t="s">
        <v>121</v>
      </c>
      <c r="C29" s="231"/>
      <c r="D29" s="236" t="s">
        <v>119</v>
      </c>
      <c r="E29" s="158" t="s">
        <v>88</v>
      </c>
      <c r="F29" s="174">
        <v>2.3E-2</v>
      </c>
      <c r="G29" s="174" t="s">
        <v>93</v>
      </c>
      <c r="H29" s="215"/>
      <c r="I29" s="216"/>
      <c r="J29" s="251"/>
    </row>
    <row r="30" spans="1:11" ht="18" customHeight="1">
      <c r="A30" s="254"/>
      <c r="B30" s="232"/>
      <c r="C30" s="233"/>
      <c r="D30" s="237"/>
      <c r="E30" s="158" t="s">
        <v>89</v>
      </c>
      <c r="F30" s="174" t="s">
        <v>92</v>
      </c>
      <c r="G30" s="174" t="s">
        <v>93</v>
      </c>
      <c r="H30" s="215"/>
      <c r="I30" s="216"/>
      <c r="J30" s="251"/>
    </row>
    <row r="31" spans="1:11" ht="18" customHeight="1">
      <c r="A31" s="254"/>
      <c r="B31" s="232"/>
      <c r="C31" s="233"/>
      <c r="D31" s="237"/>
      <c r="E31" s="158" t="s">
        <v>90</v>
      </c>
      <c r="F31" s="174" t="s">
        <v>92</v>
      </c>
      <c r="G31" s="174" t="s">
        <v>93</v>
      </c>
      <c r="H31" s="215"/>
      <c r="I31" s="216"/>
      <c r="J31" s="251"/>
    </row>
    <row r="32" spans="1:11" ht="18" customHeight="1">
      <c r="A32" s="255"/>
      <c r="B32" s="234"/>
      <c r="C32" s="235"/>
      <c r="D32" s="238"/>
      <c r="E32" s="158" t="s">
        <v>91</v>
      </c>
      <c r="F32" s="174" t="s">
        <v>92</v>
      </c>
      <c r="G32" s="174" t="s">
        <v>93</v>
      </c>
      <c r="H32" s="215"/>
      <c r="I32" s="216"/>
      <c r="J32" s="251"/>
    </row>
    <row r="33" spans="1:10" ht="42" customHeight="1" thickBot="1">
      <c r="A33" s="171">
        <v>4</v>
      </c>
      <c r="B33" s="243" t="s">
        <v>95</v>
      </c>
      <c r="C33" s="244"/>
      <c r="D33" s="172" t="s">
        <v>119</v>
      </c>
      <c r="E33" s="172"/>
      <c r="F33" s="175">
        <v>1.6E-2</v>
      </c>
      <c r="G33" s="175" t="s">
        <v>93</v>
      </c>
      <c r="H33" s="217"/>
      <c r="I33" s="218"/>
      <c r="J33" s="252"/>
    </row>
    <row r="34" spans="1:10" ht="26.25" customHeight="1">
      <c r="A34" s="288" t="s">
        <v>193</v>
      </c>
      <c r="B34" s="289"/>
      <c r="C34" s="289"/>
      <c r="D34" s="289"/>
      <c r="E34" s="289"/>
      <c r="F34" s="289"/>
      <c r="G34" s="289"/>
      <c r="H34" s="289"/>
      <c r="I34" s="290"/>
      <c r="J34" s="49" t="s">
        <v>172</v>
      </c>
    </row>
    <row r="35" spans="1:10" ht="42" customHeight="1">
      <c r="A35" s="61" t="s">
        <v>0</v>
      </c>
      <c r="B35" s="239" t="s">
        <v>83</v>
      </c>
      <c r="C35" s="240"/>
      <c r="D35" s="180" t="s">
        <v>36</v>
      </c>
      <c r="E35" s="180" t="s">
        <v>84</v>
      </c>
      <c r="F35" s="239" t="s">
        <v>173</v>
      </c>
      <c r="G35" s="240"/>
      <c r="H35" s="239" t="s">
        <v>186</v>
      </c>
      <c r="I35" s="240"/>
      <c r="J35" s="251" t="s">
        <v>315</v>
      </c>
    </row>
    <row r="36" spans="1:10" ht="21" customHeight="1">
      <c r="A36" s="253">
        <v>1</v>
      </c>
      <c r="B36" s="230" t="s">
        <v>118</v>
      </c>
      <c r="C36" s="231"/>
      <c r="D36" s="236" t="s">
        <v>120</v>
      </c>
      <c r="E36" s="158" t="s">
        <v>88</v>
      </c>
      <c r="F36" s="256">
        <v>0.06</v>
      </c>
      <c r="G36" s="257"/>
      <c r="H36" s="241" t="s">
        <v>143</v>
      </c>
      <c r="I36" s="242"/>
      <c r="J36" s="251"/>
    </row>
    <row r="37" spans="1:10" ht="20.25" customHeight="1">
      <c r="A37" s="254"/>
      <c r="B37" s="232"/>
      <c r="C37" s="233"/>
      <c r="D37" s="237"/>
      <c r="E37" s="158" t="s">
        <v>89</v>
      </c>
      <c r="F37" s="221">
        <v>6.4000000000000001E-2</v>
      </c>
      <c r="G37" s="222"/>
      <c r="H37" s="215"/>
      <c r="I37" s="216"/>
      <c r="J37" s="251"/>
    </row>
    <row r="38" spans="1:10" ht="20.25" customHeight="1">
      <c r="A38" s="254"/>
      <c r="B38" s="232"/>
      <c r="C38" s="233"/>
      <c r="D38" s="237"/>
      <c r="E38" s="158" t="s">
        <v>90</v>
      </c>
      <c r="F38" s="221">
        <v>7.3999999999999996E-2</v>
      </c>
      <c r="G38" s="222"/>
      <c r="H38" s="215"/>
      <c r="I38" s="216"/>
      <c r="J38" s="251"/>
    </row>
    <row r="39" spans="1:10" ht="20.25" customHeight="1">
      <c r="A39" s="255"/>
      <c r="B39" s="234"/>
      <c r="C39" s="235"/>
      <c r="D39" s="238"/>
      <c r="E39" s="158" t="s">
        <v>91</v>
      </c>
      <c r="F39" s="221" t="s">
        <v>92</v>
      </c>
      <c r="G39" s="222"/>
      <c r="H39" s="215"/>
      <c r="I39" s="216"/>
      <c r="J39" s="251"/>
    </row>
    <row r="40" spans="1:10" ht="20.25" customHeight="1">
      <c r="A40" s="253">
        <v>2</v>
      </c>
      <c r="B40" s="230" t="s">
        <v>94</v>
      </c>
      <c r="C40" s="231"/>
      <c r="D40" s="236" t="s">
        <v>119</v>
      </c>
      <c r="E40" s="158" t="s">
        <v>88</v>
      </c>
      <c r="F40" s="256">
        <v>0.04</v>
      </c>
      <c r="G40" s="257"/>
      <c r="H40" s="215"/>
      <c r="I40" s="216"/>
      <c r="J40" s="251"/>
    </row>
    <row r="41" spans="1:10" ht="20.25" customHeight="1">
      <c r="A41" s="254"/>
      <c r="B41" s="232"/>
      <c r="C41" s="233"/>
      <c r="D41" s="237"/>
      <c r="E41" s="158" t="s">
        <v>89</v>
      </c>
      <c r="F41" s="221" t="s">
        <v>92</v>
      </c>
      <c r="G41" s="222"/>
      <c r="H41" s="215"/>
      <c r="I41" s="216"/>
      <c r="J41" s="251"/>
    </row>
    <row r="42" spans="1:10" ht="20.25" customHeight="1">
      <c r="A42" s="254"/>
      <c r="B42" s="232"/>
      <c r="C42" s="233"/>
      <c r="D42" s="237"/>
      <c r="E42" s="158" t="s">
        <v>90</v>
      </c>
      <c r="F42" s="221" t="s">
        <v>92</v>
      </c>
      <c r="G42" s="222"/>
      <c r="H42" s="215"/>
      <c r="I42" s="216"/>
      <c r="J42" s="251"/>
    </row>
    <row r="43" spans="1:10" ht="20.25" customHeight="1">
      <c r="A43" s="255"/>
      <c r="B43" s="234"/>
      <c r="C43" s="235"/>
      <c r="D43" s="238"/>
      <c r="E43" s="158" t="s">
        <v>91</v>
      </c>
      <c r="F43" s="221" t="s">
        <v>92</v>
      </c>
      <c r="G43" s="222"/>
      <c r="H43" s="215"/>
      <c r="I43" s="216"/>
      <c r="J43" s="251"/>
    </row>
    <row r="44" spans="1:10" ht="19.5" customHeight="1">
      <c r="A44" s="253">
        <v>3</v>
      </c>
      <c r="B44" s="230" t="s">
        <v>121</v>
      </c>
      <c r="C44" s="231"/>
      <c r="D44" s="236" t="s">
        <v>119</v>
      </c>
      <c r="E44" s="158" t="s">
        <v>88</v>
      </c>
      <c r="F44" s="221">
        <v>2.3E-2</v>
      </c>
      <c r="G44" s="222"/>
      <c r="H44" s="215"/>
      <c r="I44" s="216"/>
      <c r="J44" s="251"/>
    </row>
    <row r="45" spans="1:10" ht="21" customHeight="1">
      <c r="A45" s="254"/>
      <c r="B45" s="232"/>
      <c r="C45" s="233"/>
      <c r="D45" s="237"/>
      <c r="E45" s="158" t="s">
        <v>89</v>
      </c>
      <c r="F45" s="221" t="s">
        <v>92</v>
      </c>
      <c r="G45" s="222"/>
      <c r="H45" s="215"/>
      <c r="I45" s="216"/>
      <c r="J45" s="251"/>
    </row>
    <row r="46" spans="1:10" ht="20.25" customHeight="1">
      <c r="A46" s="254"/>
      <c r="B46" s="232"/>
      <c r="C46" s="233"/>
      <c r="D46" s="237"/>
      <c r="E46" s="158" t="s">
        <v>90</v>
      </c>
      <c r="F46" s="221" t="s">
        <v>92</v>
      </c>
      <c r="G46" s="222"/>
      <c r="H46" s="215"/>
      <c r="I46" s="216"/>
      <c r="J46" s="251"/>
    </row>
    <row r="47" spans="1:10" ht="20.25" customHeight="1">
      <c r="A47" s="255"/>
      <c r="B47" s="234"/>
      <c r="C47" s="235"/>
      <c r="D47" s="238"/>
      <c r="E47" s="158" t="s">
        <v>91</v>
      </c>
      <c r="F47" s="221" t="s">
        <v>92</v>
      </c>
      <c r="G47" s="222"/>
      <c r="H47" s="215"/>
      <c r="I47" s="216"/>
      <c r="J47" s="251"/>
    </row>
    <row r="48" spans="1:10" ht="42" customHeight="1" thickBot="1">
      <c r="A48" s="171">
        <v>4</v>
      </c>
      <c r="B48" s="243" t="s">
        <v>95</v>
      </c>
      <c r="C48" s="244"/>
      <c r="D48" s="172" t="s">
        <v>119</v>
      </c>
      <c r="E48" s="175"/>
      <c r="F48" s="329">
        <v>1.6E-2</v>
      </c>
      <c r="G48" s="330"/>
      <c r="H48" s="217"/>
      <c r="I48" s="218"/>
      <c r="J48" s="252"/>
    </row>
    <row r="49" spans="1:10" ht="31.5" customHeight="1">
      <c r="A49" s="331" t="s">
        <v>174</v>
      </c>
      <c r="B49" s="332"/>
      <c r="C49" s="332"/>
      <c r="D49" s="332"/>
      <c r="E49" s="332"/>
      <c r="F49" s="332"/>
      <c r="G49" s="332"/>
      <c r="H49" s="332"/>
      <c r="I49" s="332"/>
      <c r="J49" s="51" t="s">
        <v>355</v>
      </c>
    </row>
    <row r="50" spans="1:10" ht="37.5" customHeight="1">
      <c r="A50" s="168" t="s">
        <v>0</v>
      </c>
      <c r="B50" s="327" t="s">
        <v>83</v>
      </c>
      <c r="C50" s="335"/>
      <c r="D50" s="328"/>
      <c r="E50" s="155" t="s">
        <v>36</v>
      </c>
      <c r="F50" s="155" t="s">
        <v>176</v>
      </c>
      <c r="G50" s="327" t="s">
        <v>186</v>
      </c>
      <c r="H50" s="335"/>
      <c r="I50" s="328"/>
      <c r="J50" s="379" t="s">
        <v>316</v>
      </c>
    </row>
    <row r="51" spans="1:10" ht="40.5" customHeight="1">
      <c r="A51" s="161">
        <v>1</v>
      </c>
      <c r="B51" s="223" t="s">
        <v>178</v>
      </c>
      <c r="C51" s="224"/>
      <c r="D51" s="225"/>
      <c r="E51" s="174" t="s">
        <v>188</v>
      </c>
      <c r="F51" s="174">
        <v>1.86</v>
      </c>
      <c r="G51" s="241" t="s">
        <v>143</v>
      </c>
      <c r="H51" s="352"/>
      <c r="I51" s="242"/>
      <c r="J51" s="304"/>
    </row>
    <row r="52" spans="1:10" ht="37.5" customHeight="1">
      <c r="A52" s="161">
        <v>2</v>
      </c>
      <c r="B52" s="223" t="s">
        <v>179</v>
      </c>
      <c r="C52" s="224"/>
      <c r="D52" s="225"/>
      <c r="E52" s="174" t="s">
        <v>177</v>
      </c>
      <c r="F52" s="174">
        <v>2.41</v>
      </c>
      <c r="G52" s="215"/>
      <c r="H52" s="353"/>
      <c r="I52" s="216"/>
      <c r="J52" s="304"/>
    </row>
    <row r="53" spans="1:10" ht="40.5" customHeight="1">
      <c r="A53" s="3" t="s">
        <v>225</v>
      </c>
      <c r="B53" s="223" t="s">
        <v>228</v>
      </c>
      <c r="C53" s="224"/>
      <c r="D53" s="225"/>
      <c r="E53" s="174" t="s">
        <v>177</v>
      </c>
      <c r="F53" s="156">
        <v>3.83</v>
      </c>
      <c r="G53" s="215"/>
      <c r="H53" s="353"/>
      <c r="I53" s="216"/>
      <c r="J53" s="304"/>
    </row>
    <row r="54" spans="1:10" ht="37.5" customHeight="1">
      <c r="A54" s="160">
        <v>6</v>
      </c>
      <c r="B54" s="223" t="s">
        <v>180</v>
      </c>
      <c r="C54" s="224"/>
      <c r="D54" s="225"/>
      <c r="E54" s="174" t="s">
        <v>177</v>
      </c>
      <c r="F54" s="156">
        <v>2.74</v>
      </c>
      <c r="G54" s="215"/>
      <c r="H54" s="353"/>
      <c r="I54" s="216"/>
      <c r="J54" s="304"/>
    </row>
    <row r="55" spans="1:10" ht="30" customHeight="1">
      <c r="A55" s="3">
        <v>7</v>
      </c>
      <c r="B55" s="223" t="s">
        <v>181</v>
      </c>
      <c r="C55" s="224"/>
      <c r="D55" s="225"/>
      <c r="E55" s="174" t="s">
        <v>177</v>
      </c>
      <c r="F55" s="156">
        <v>3.5</v>
      </c>
      <c r="G55" s="215"/>
      <c r="H55" s="353"/>
      <c r="I55" s="216"/>
      <c r="J55" s="304"/>
    </row>
    <row r="56" spans="1:10" ht="27" customHeight="1">
      <c r="A56" s="3">
        <v>8</v>
      </c>
      <c r="B56" s="223" t="s">
        <v>182</v>
      </c>
      <c r="C56" s="224"/>
      <c r="D56" s="225"/>
      <c r="E56" s="174" t="s">
        <v>177</v>
      </c>
      <c r="F56" s="156">
        <v>2.52</v>
      </c>
      <c r="G56" s="215"/>
      <c r="H56" s="353"/>
      <c r="I56" s="216"/>
      <c r="J56" s="304"/>
    </row>
    <row r="57" spans="1:10" ht="37.5" customHeight="1">
      <c r="A57" s="3">
        <v>9</v>
      </c>
      <c r="B57" s="223" t="s">
        <v>183</v>
      </c>
      <c r="C57" s="224"/>
      <c r="D57" s="225"/>
      <c r="E57" s="174" t="s">
        <v>177</v>
      </c>
      <c r="F57" s="156">
        <v>0.72</v>
      </c>
      <c r="G57" s="215"/>
      <c r="H57" s="353"/>
      <c r="I57" s="216"/>
      <c r="J57" s="304"/>
    </row>
    <row r="58" spans="1:10" ht="36.75" customHeight="1">
      <c r="A58" s="3">
        <v>10</v>
      </c>
      <c r="B58" s="223" t="s">
        <v>184</v>
      </c>
      <c r="C58" s="224"/>
      <c r="D58" s="225"/>
      <c r="E58" s="174" t="s">
        <v>177</v>
      </c>
      <c r="F58" s="156">
        <v>2.4500000000000002</v>
      </c>
      <c r="G58" s="215"/>
      <c r="H58" s="353"/>
      <c r="I58" s="216"/>
      <c r="J58" s="304"/>
    </row>
    <row r="59" spans="1:10" ht="36" customHeight="1">
      <c r="A59" s="3">
        <v>11</v>
      </c>
      <c r="B59" s="223" t="s">
        <v>185</v>
      </c>
      <c r="C59" s="224"/>
      <c r="D59" s="225"/>
      <c r="E59" s="174" t="s">
        <v>177</v>
      </c>
      <c r="F59" s="174">
        <v>3.3</v>
      </c>
      <c r="G59" s="354"/>
      <c r="H59" s="355"/>
      <c r="I59" s="356"/>
      <c r="J59" s="380"/>
    </row>
    <row r="60" spans="1:10" ht="38.25" customHeight="1">
      <c r="A60" s="3">
        <v>12</v>
      </c>
      <c r="B60" s="223" t="s">
        <v>248</v>
      </c>
      <c r="C60" s="224"/>
      <c r="D60" s="225"/>
      <c r="E60" s="174" t="s">
        <v>177</v>
      </c>
      <c r="F60" s="174">
        <v>2.31</v>
      </c>
      <c r="G60" s="241" t="s">
        <v>143</v>
      </c>
      <c r="H60" s="352"/>
      <c r="I60" s="242"/>
      <c r="J60" s="379" t="s">
        <v>316</v>
      </c>
    </row>
    <row r="61" spans="1:10" ht="53.25" customHeight="1">
      <c r="A61" s="3">
        <v>13</v>
      </c>
      <c r="B61" s="223" t="s">
        <v>249</v>
      </c>
      <c r="C61" s="224"/>
      <c r="D61" s="225"/>
      <c r="E61" s="174" t="s">
        <v>177</v>
      </c>
      <c r="F61" s="174">
        <v>2.38</v>
      </c>
      <c r="G61" s="215"/>
      <c r="H61" s="353"/>
      <c r="I61" s="216"/>
      <c r="J61" s="304"/>
    </row>
    <row r="62" spans="1:10" ht="61.5" customHeight="1">
      <c r="A62" s="3">
        <v>14</v>
      </c>
      <c r="B62" s="223" t="s">
        <v>250</v>
      </c>
      <c r="C62" s="224"/>
      <c r="D62" s="225"/>
      <c r="E62" s="174" t="s">
        <v>177</v>
      </c>
      <c r="F62" s="174">
        <v>2.46</v>
      </c>
      <c r="G62" s="215"/>
      <c r="H62" s="353"/>
      <c r="I62" s="216"/>
      <c r="J62" s="304"/>
    </row>
    <row r="63" spans="1:10" ht="62.25" customHeight="1">
      <c r="A63" s="3">
        <v>15</v>
      </c>
      <c r="B63" s="223" t="s">
        <v>251</v>
      </c>
      <c r="C63" s="224"/>
      <c r="D63" s="225"/>
      <c r="E63" s="174" t="s">
        <v>177</v>
      </c>
      <c r="F63" s="174">
        <v>3.22</v>
      </c>
      <c r="G63" s="215"/>
      <c r="H63" s="353"/>
      <c r="I63" s="216"/>
      <c r="J63" s="304"/>
    </row>
    <row r="64" spans="1:10" ht="60" customHeight="1">
      <c r="A64" s="3">
        <v>16</v>
      </c>
      <c r="B64" s="223" t="s">
        <v>252</v>
      </c>
      <c r="C64" s="224"/>
      <c r="D64" s="225"/>
      <c r="E64" s="174" t="s">
        <v>177</v>
      </c>
      <c r="F64" s="174">
        <v>3.25</v>
      </c>
      <c r="G64" s="215"/>
      <c r="H64" s="353"/>
      <c r="I64" s="216"/>
      <c r="J64" s="304"/>
    </row>
    <row r="65" spans="1:10" ht="64.5" customHeight="1">
      <c r="A65" s="160">
        <v>17</v>
      </c>
      <c r="B65" s="232" t="s">
        <v>253</v>
      </c>
      <c r="C65" s="357"/>
      <c r="D65" s="233"/>
      <c r="E65" s="157" t="s">
        <v>177</v>
      </c>
      <c r="F65" s="157">
        <v>3.42</v>
      </c>
      <c r="G65" s="215"/>
      <c r="H65" s="353"/>
      <c r="I65" s="216"/>
      <c r="J65" s="304"/>
    </row>
    <row r="66" spans="1:10" ht="50.25" customHeight="1">
      <c r="A66" s="3">
        <v>18</v>
      </c>
      <c r="B66" s="223" t="s">
        <v>254</v>
      </c>
      <c r="C66" s="224"/>
      <c r="D66" s="225"/>
      <c r="E66" s="174" t="s">
        <v>177</v>
      </c>
      <c r="F66" s="174">
        <v>3.48</v>
      </c>
      <c r="G66" s="215"/>
      <c r="H66" s="353"/>
      <c r="I66" s="216"/>
      <c r="J66" s="304"/>
    </row>
    <row r="67" spans="1:10" ht="36" customHeight="1">
      <c r="A67" s="160">
        <v>19</v>
      </c>
      <c r="B67" s="232" t="s">
        <v>255</v>
      </c>
      <c r="C67" s="357"/>
      <c r="D67" s="233"/>
      <c r="E67" s="157" t="s">
        <v>177</v>
      </c>
      <c r="F67" s="157">
        <v>1.67</v>
      </c>
      <c r="G67" s="215"/>
      <c r="H67" s="353"/>
      <c r="I67" s="216"/>
      <c r="J67" s="304"/>
    </row>
    <row r="68" spans="1:10" ht="36" customHeight="1">
      <c r="A68" s="3">
        <v>20</v>
      </c>
      <c r="B68" s="223" t="s">
        <v>256</v>
      </c>
      <c r="C68" s="224"/>
      <c r="D68" s="225"/>
      <c r="E68" s="174" t="s">
        <v>177</v>
      </c>
      <c r="F68" s="174">
        <v>1.64</v>
      </c>
      <c r="G68" s="215"/>
      <c r="H68" s="353"/>
      <c r="I68" s="216"/>
      <c r="J68" s="304"/>
    </row>
    <row r="69" spans="1:10" ht="36" customHeight="1">
      <c r="A69" s="160">
        <v>21</v>
      </c>
      <c r="B69" s="232" t="s">
        <v>257</v>
      </c>
      <c r="C69" s="357"/>
      <c r="D69" s="233"/>
      <c r="E69" s="157" t="s">
        <v>177</v>
      </c>
      <c r="F69" s="157">
        <v>1.71</v>
      </c>
      <c r="G69" s="215"/>
      <c r="H69" s="353"/>
      <c r="I69" s="216"/>
      <c r="J69" s="304"/>
    </row>
    <row r="70" spans="1:10" ht="42.75" customHeight="1">
      <c r="A70" s="3">
        <v>22</v>
      </c>
      <c r="B70" s="223" t="s">
        <v>258</v>
      </c>
      <c r="C70" s="224"/>
      <c r="D70" s="225"/>
      <c r="E70" s="174" t="s">
        <v>177</v>
      </c>
      <c r="F70" s="174">
        <v>1.77</v>
      </c>
      <c r="G70" s="215"/>
      <c r="H70" s="353"/>
      <c r="I70" s="216"/>
      <c r="J70" s="304"/>
    </row>
    <row r="71" spans="1:10" ht="53.25" customHeight="1">
      <c r="A71" s="160">
        <v>23</v>
      </c>
      <c r="B71" s="232" t="s">
        <v>259</v>
      </c>
      <c r="C71" s="357"/>
      <c r="D71" s="233"/>
      <c r="E71" s="157" t="s">
        <v>177</v>
      </c>
      <c r="F71" s="157">
        <v>1.85</v>
      </c>
      <c r="G71" s="215"/>
      <c r="H71" s="353"/>
      <c r="I71" s="216"/>
      <c r="J71" s="304"/>
    </row>
    <row r="72" spans="1:10" ht="54" customHeight="1">
      <c r="A72" s="3">
        <v>24</v>
      </c>
      <c r="B72" s="223" t="s">
        <v>260</v>
      </c>
      <c r="C72" s="224"/>
      <c r="D72" s="225"/>
      <c r="E72" s="174" t="s">
        <v>177</v>
      </c>
      <c r="F72" s="174">
        <v>2.4300000000000002</v>
      </c>
      <c r="G72" s="215"/>
      <c r="H72" s="353"/>
      <c r="I72" s="216"/>
      <c r="J72" s="304"/>
    </row>
    <row r="73" spans="1:10" ht="39.75" customHeight="1">
      <c r="A73" s="160">
        <v>25</v>
      </c>
      <c r="B73" s="232" t="s">
        <v>261</v>
      </c>
      <c r="C73" s="357"/>
      <c r="D73" s="233"/>
      <c r="E73" s="157" t="s">
        <v>177</v>
      </c>
      <c r="F73" s="157">
        <v>2.4500000000000002</v>
      </c>
      <c r="G73" s="215"/>
      <c r="H73" s="353"/>
      <c r="I73" s="216"/>
      <c r="J73" s="304"/>
    </row>
    <row r="74" spans="1:10" ht="54" customHeight="1" thickBot="1">
      <c r="A74" s="6">
        <v>26</v>
      </c>
      <c r="B74" s="243" t="s">
        <v>262</v>
      </c>
      <c r="C74" s="287"/>
      <c r="D74" s="244"/>
      <c r="E74" s="175" t="s">
        <v>177</v>
      </c>
      <c r="F74" s="88">
        <v>2.5</v>
      </c>
      <c r="G74" s="217"/>
      <c r="H74" s="395"/>
      <c r="I74" s="218"/>
      <c r="J74" s="305"/>
    </row>
    <row r="75" spans="1:10" ht="21.75" customHeight="1">
      <c r="A75" s="361" t="s">
        <v>165</v>
      </c>
      <c r="B75" s="362"/>
      <c r="C75" s="362"/>
      <c r="D75" s="362"/>
      <c r="E75" s="362"/>
      <c r="F75" s="362"/>
      <c r="G75" s="362"/>
      <c r="H75" s="362"/>
      <c r="I75" s="363"/>
      <c r="J75" s="1" t="s">
        <v>294</v>
      </c>
    </row>
    <row r="76" spans="1:10" ht="27" customHeight="1">
      <c r="A76" s="386" t="s">
        <v>0</v>
      </c>
      <c r="B76" s="389" t="s">
        <v>267</v>
      </c>
      <c r="C76" s="389"/>
      <c r="D76" s="389"/>
      <c r="E76" s="389"/>
      <c r="F76" s="390"/>
      <c r="G76" s="236" t="s">
        <v>266</v>
      </c>
      <c r="H76" s="221" t="s">
        <v>388</v>
      </c>
      <c r="I76" s="222"/>
      <c r="J76" s="340" t="s">
        <v>396</v>
      </c>
    </row>
    <row r="77" spans="1:10" ht="15" customHeight="1">
      <c r="A77" s="387"/>
      <c r="B77" s="391"/>
      <c r="C77" s="391"/>
      <c r="D77" s="391"/>
      <c r="E77" s="391"/>
      <c r="F77" s="392"/>
      <c r="G77" s="237"/>
      <c r="H77" s="384" t="s">
        <v>263</v>
      </c>
      <c r="I77" s="385"/>
      <c r="J77" s="341"/>
    </row>
    <row r="78" spans="1:10" ht="36" customHeight="1">
      <c r="A78" s="388"/>
      <c r="B78" s="393"/>
      <c r="C78" s="393"/>
      <c r="D78" s="393"/>
      <c r="E78" s="393"/>
      <c r="F78" s="394"/>
      <c r="G78" s="238"/>
      <c r="H78" s="174" t="s">
        <v>264</v>
      </c>
      <c r="I78" s="195" t="s">
        <v>265</v>
      </c>
      <c r="J78" s="341"/>
    </row>
    <row r="79" spans="1:10" ht="18.75" customHeight="1">
      <c r="A79" s="196">
        <v>1</v>
      </c>
      <c r="B79" s="396" t="s">
        <v>268</v>
      </c>
      <c r="C79" s="397"/>
      <c r="D79" s="397"/>
      <c r="E79" s="397"/>
      <c r="F79" s="397"/>
      <c r="G79" s="397"/>
      <c r="H79" s="397"/>
      <c r="I79" s="398"/>
      <c r="J79" s="341"/>
    </row>
    <row r="80" spans="1:10" ht="15.75">
      <c r="A80" s="258" t="s">
        <v>269</v>
      </c>
      <c r="B80" s="245" t="s">
        <v>271</v>
      </c>
      <c r="C80" s="246"/>
      <c r="D80" s="246"/>
      <c r="E80" s="246"/>
      <c r="F80" s="247"/>
      <c r="G80" s="197" t="s">
        <v>272</v>
      </c>
      <c r="H80" s="14">
        <v>7.87</v>
      </c>
      <c r="I80" s="147"/>
      <c r="J80" s="341"/>
    </row>
    <row r="81" spans="1:10" ht="15.75">
      <c r="A81" s="259"/>
      <c r="B81" s="248"/>
      <c r="C81" s="249"/>
      <c r="D81" s="249"/>
      <c r="E81" s="249"/>
      <c r="F81" s="250"/>
      <c r="G81" s="198" t="s">
        <v>273</v>
      </c>
      <c r="H81" s="14">
        <v>7.67</v>
      </c>
      <c r="I81" s="147"/>
      <c r="J81" s="341"/>
    </row>
    <row r="82" spans="1:10" ht="15.75">
      <c r="A82" s="258" t="s">
        <v>270</v>
      </c>
      <c r="B82" s="245" t="s">
        <v>291</v>
      </c>
      <c r="C82" s="246"/>
      <c r="D82" s="246"/>
      <c r="E82" s="246"/>
      <c r="F82" s="247"/>
      <c r="G82" s="197" t="s">
        <v>272</v>
      </c>
      <c r="H82" s="14">
        <v>7.26</v>
      </c>
      <c r="I82" s="147"/>
      <c r="J82" s="341"/>
    </row>
    <row r="83" spans="1:10" ht="15.75">
      <c r="A83" s="259"/>
      <c r="B83" s="248"/>
      <c r="C83" s="249"/>
      <c r="D83" s="249"/>
      <c r="E83" s="249"/>
      <c r="F83" s="250"/>
      <c r="G83" s="198" t="s">
        <v>273</v>
      </c>
      <c r="H83" s="14">
        <v>7.06</v>
      </c>
      <c r="I83" s="147"/>
      <c r="J83" s="341"/>
    </row>
    <row r="84" spans="1:10" ht="18" customHeight="1">
      <c r="A84" s="3">
        <v>2</v>
      </c>
      <c r="B84" s="367" t="s">
        <v>274</v>
      </c>
      <c r="C84" s="368"/>
      <c r="D84" s="368"/>
      <c r="E84" s="368"/>
      <c r="F84" s="368"/>
      <c r="G84" s="368"/>
      <c r="H84" s="368"/>
      <c r="I84" s="369"/>
      <c r="J84" s="341"/>
    </row>
    <row r="85" spans="1:10" ht="15.75" customHeight="1">
      <c r="A85" s="258" t="s">
        <v>24</v>
      </c>
      <c r="B85" s="245" t="s">
        <v>275</v>
      </c>
      <c r="C85" s="246"/>
      <c r="D85" s="246"/>
      <c r="E85" s="246"/>
      <c r="F85" s="246"/>
      <c r="G85" s="197" t="s">
        <v>272</v>
      </c>
      <c r="H85" s="14">
        <v>7.67</v>
      </c>
      <c r="I85" s="147"/>
      <c r="J85" s="341"/>
    </row>
    <row r="86" spans="1:10" ht="15.75" customHeight="1">
      <c r="A86" s="259"/>
      <c r="B86" s="248"/>
      <c r="C86" s="249"/>
      <c r="D86" s="249"/>
      <c r="E86" s="249"/>
      <c r="F86" s="249"/>
      <c r="G86" s="197" t="s">
        <v>273</v>
      </c>
      <c r="H86" s="17">
        <v>7.46</v>
      </c>
      <c r="I86" s="154"/>
      <c r="J86" s="341"/>
    </row>
    <row r="87" spans="1:10" ht="15" customHeight="1">
      <c r="A87" s="258" t="s">
        <v>39</v>
      </c>
      <c r="B87" s="245" t="s">
        <v>291</v>
      </c>
      <c r="C87" s="246"/>
      <c r="D87" s="246"/>
      <c r="E87" s="246"/>
      <c r="F87" s="247"/>
      <c r="G87" s="197" t="s">
        <v>272</v>
      </c>
      <c r="H87" s="14">
        <v>7.06</v>
      </c>
      <c r="I87" s="147"/>
      <c r="J87" s="341"/>
    </row>
    <row r="88" spans="1:10" ht="16.5" customHeight="1">
      <c r="A88" s="259"/>
      <c r="B88" s="248"/>
      <c r="C88" s="249"/>
      <c r="D88" s="249"/>
      <c r="E88" s="249"/>
      <c r="F88" s="250"/>
      <c r="G88" s="197" t="s">
        <v>273</v>
      </c>
      <c r="H88" s="17">
        <v>6.86</v>
      </c>
      <c r="I88" s="154"/>
      <c r="J88" s="341"/>
    </row>
    <row r="89" spans="1:10" ht="18.75" customHeight="1">
      <c r="A89" s="2" t="s">
        <v>20</v>
      </c>
      <c r="B89" s="367" t="s">
        <v>282</v>
      </c>
      <c r="C89" s="368"/>
      <c r="D89" s="368"/>
      <c r="E89" s="368"/>
      <c r="F89" s="368"/>
      <c r="G89" s="368"/>
      <c r="H89" s="368"/>
      <c r="I89" s="369"/>
      <c r="J89" s="341"/>
    </row>
    <row r="90" spans="1:10" ht="16.5" customHeight="1">
      <c r="A90" s="258" t="s">
        <v>277</v>
      </c>
      <c r="B90" s="245" t="s">
        <v>276</v>
      </c>
      <c r="C90" s="246"/>
      <c r="D90" s="246"/>
      <c r="E90" s="246"/>
      <c r="F90" s="247"/>
      <c r="G90" s="197" t="s">
        <v>272</v>
      </c>
      <c r="H90" s="15">
        <v>7.46</v>
      </c>
      <c r="I90" s="18">
        <v>7.06</v>
      </c>
      <c r="J90" s="341"/>
    </row>
    <row r="91" spans="1:10" ht="16.5" customHeight="1">
      <c r="A91" s="259"/>
      <c r="B91" s="248"/>
      <c r="C91" s="249"/>
      <c r="D91" s="249"/>
      <c r="E91" s="249"/>
      <c r="F91" s="250"/>
      <c r="G91" s="197" t="s">
        <v>273</v>
      </c>
      <c r="H91" s="17">
        <v>7.26</v>
      </c>
      <c r="I91" s="154">
        <v>6.46</v>
      </c>
      <c r="J91" s="341"/>
    </row>
    <row r="92" spans="1:10" ht="16.5" customHeight="1">
      <c r="A92" s="258" t="s">
        <v>278</v>
      </c>
      <c r="B92" s="245" t="s">
        <v>291</v>
      </c>
      <c r="C92" s="246"/>
      <c r="D92" s="246"/>
      <c r="E92" s="246"/>
      <c r="F92" s="247"/>
      <c r="G92" s="197" t="s">
        <v>272</v>
      </c>
      <c r="H92" s="17">
        <v>6.86</v>
      </c>
      <c r="I92" s="154">
        <v>6.46</v>
      </c>
      <c r="J92" s="341"/>
    </row>
    <row r="93" spans="1:10" ht="16.5" customHeight="1">
      <c r="A93" s="259"/>
      <c r="B93" s="248"/>
      <c r="C93" s="249"/>
      <c r="D93" s="249"/>
      <c r="E93" s="249"/>
      <c r="F93" s="250"/>
      <c r="G93" s="197" t="s">
        <v>273</v>
      </c>
      <c r="H93" s="17">
        <v>6.66</v>
      </c>
      <c r="I93" s="154">
        <v>5.85</v>
      </c>
      <c r="J93" s="341"/>
    </row>
    <row r="94" spans="1:10" ht="18.75" customHeight="1">
      <c r="A94" s="2" t="s">
        <v>25</v>
      </c>
      <c r="B94" s="367" t="s">
        <v>283</v>
      </c>
      <c r="C94" s="368"/>
      <c r="D94" s="368"/>
      <c r="E94" s="368"/>
      <c r="F94" s="368"/>
      <c r="G94" s="368"/>
      <c r="H94" s="368"/>
      <c r="I94" s="369"/>
      <c r="J94" s="341"/>
    </row>
    <row r="95" spans="1:10" ht="16.5" customHeight="1">
      <c r="A95" s="258" t="s">
        <v>280</v>
      </c>
      <c r="B95" s="245" t="s">
        <v>279</v>
      </c>
      <c r="C95" s="246"/>
      <c r="D95" s="246"/>
      <c r="E95" s="246"/>
      <c r="F95" s="247"/>
      <c r="G95" s="197" t="s">
        <v>272</v>
      </c>
      <c r="H95" s="17">
        <v>7.26</v>
      </c>
      <c r="I95" s="154">
        <v>6.86</v>
      </c>
      <c r="J95" s="341"/>
    </row>
    <row r="96" spans="1:10" ht="16.5" customHeight="1">
      <c r="A96" s="259"/>
      <c r="B96" s="248"/>
      <c r="C96" s="249"/>
      <c r="D96" s="249"/>
      <c r="E96" s="249"/>
      <c r="F96" s="250"/>
      <c r="G96" s="197" t="s">
        <v>273</v>
      </c>
      <c r="H96" s="17">
        <v>7.06</v>
      </c>
      <c r="I96" s="154">
        <v>6.25</v>
      </c>
      <c r="J96" s="341"/>
    </row>
    <row r="97" spans="1:18" ht="16.5" customHeight="1">
      <c r="A97" s="258" t="s">
        <v>281</v>
      </c>
      <c r="B97" s="245" t="s">
        <v>291</v>
      </c>
      <c r="C97" s="246"/>
      <c r="D97" s="246"/>
      <c r="E97" s="246"/>
      <c r="F97" s="247"/>
      <c r="G97" s="197" t="s">
        <v>272</v>
      </c>
      <c r="H97" s="17">
        <v>6.66</v>
      </c>
      <c r="I97" s="154">
        <v>6.25</v>
      </c>
      <c r="J97" s="341"/>
    </row>
    <row r="98" spans="1:18" ht="16.5" customHeight="1">
      <c r="A98" s="259"/>
      <c r="B98" s="248"/>
      <c r="C98" s="249"/>
      <c r="D98" s="249"/>
      <c r="E98" s="249"/>
      <c r="F98" s="250"/>
      <c r="G98" s="197" t="s">
        <v>273</v>
      </c>
      <c r="H98" s="17">
        <v>6.46</v>
      </c>
      <c r="I98" s="154">
        <v>5.65</v>
      </c>
      <c r="J98" s="341"/>
    </row>
    <row r="99" spans="1:18" ht="18" customHeight="1">
      <c r="A99" s="2" t="s">
        <v>21</v>
      </c>
      <c r="B99" s="367" t="s">
        <v>284</v>
      </c>
      <c r="C99" s="368"/>
      <c r="D99" s="368"/>
      <c r="E99" s="368"/>
      <c r="F99" s="368"/>
      <c r="G99" s="368"/>
      <c r="H99" s="368"/>
      <c r="I99" s="369"/>
      <c r="J99" s="341"/>
    </row>
    <row r="100" spans="1:18" ht="16.5" customHeight="1">
      <c r="A100" s="258" t="s">
        <v>22</v>
      </c>
      <c r="B100" s="245" t="s">
        <v>285</v>
      </c>
      <c r="C100" s="246"/>
      <c r="D100" s="246"/>
      <c r="E100" s="246"/>
      <c r="F100" s="247"/>
      <c r="G100" s="197" t="s">
        <v>272</v>
      </c>
      <c r="H100" s="15">
        <v>7.06</v>
      </c>
      <c r="I100" s="18">
        <v>6.66</v>
      </c>
      <c r="J100" s="341"/>
    </row>
    <row r="101" spans="1:18" ht="16.5" customHeight="1">
      <c r="A101" s="259"/>
      <c r="B101" s="248"/>
      <c r="C101" s="249"/>
      <c r="D101" s="249"/>
      <c r="E101" s="249"/>
      <c r="F101" s="250"/>
      <c r="G101" s="197" t="s">
        <v>273</v>
      </c>
      <c r="H101" s="17">
        <v>6.86</v>
      </c>
      <c r="I101" s="154">
        <v>6.05</v>
      </c>
      <c r="J101" s="341"/>
    </row>
    <row r="102" spans="1:18" ht="16.5" customHeight="1">
      <c r="A102" s="258" t="s">
        <v>286</v>
      </c>
      <c r="B102" s="245" t="s">
        <v>291</v>
      </c>
      <c r="C102" s="246"/>
      <c r="D102" s="246"/>
      <c r="E102" s="246"/>
      <c r="F102" s="247"/>
      <c r="G102" s="197" t="s">
        <v>272</v>
      </c>
      <c r="H102" s="17">
        <v>6.46</v>
      </c>
      <c r="I102" s="154">
        <v>6.05</v>
      </c>
      <c r="J102" s="341"/>
    </row>
    <row r="103" spans="1:18" ht="16.5" customHeight="1">
      <c r="A103" s="259"/>
      <c r="B103" s="248"/>
      <c r="C103" s="249"/>
      <c r="D103" s="249"/>
      <c r="E103" s="249"/>
      <c r="F103" s="250"/>
      <c r="G103" s="197" t="s">
        <v>273</v>
      </c>
      <c r="H103" s="17">
        <v>6.25</v>
      </c>
      <c r="I103" s="154">
        <v>5.45</v>
      </c>
      <c r="J103" s="341"/>
    </row>
    <row r="104" spans="1:18" ht="18.75" customHeight="1">
      <c r="A104" s="145" t="s">
        <v>101</v>
      </c>
      <c r="B104" s="367" t="s">
        <v>287</v>
      </c>
      <c r="C104" s="368"/>
      <c r="D104" s="368"/>
      <c r="E104" s="368"/>
      <c r="F104" s="368"/>
      <c r="G104" s="368"/>
      <c r="H104" s="368"/>
      <c r="I104" s="369"/>
      <c r="J104" s="341"/>
    </row>
    <row r="105" spans="1:18" ht="16.5" customHeight="1">
      <c r="A105" s="258" t="s">
        <v>289</v>
      </c>
      <c r="B105" s="245" t="s">
        <v>288</v>
      </c>
      <c r="C105" s="246"/>
      <c r="D105" s="246"/>
      <c r="E105" s="246"/>
      <c r="F105" s="247"/>
      <c r="G105" s="197" t="s">
        <v>272</v>
      </c>
      <c r="H105" s="17">
        <v>6.86</v>
      </c>
      <c r="I105" s="154">
        <v>6.46</v>
      </c>
      <c r="J105" s="341"/>
    </row>
    <row r="106" spans="1:18" ht="17.25" customHeight="1">
      <c r="A106" s="259"/>
      <c r="B106" s="248"/>
      <c r="C106" s="249"/>
      <c r="D106" s="249"/>
      <c r="E106" s="249"/>
      <c r="F106" s="250"/>
      <c r="G106" s="197" t="s">
        <v>273</v>
      </c>
      <c r="H106" s="17">
        <v>6.66</v>
      </c>
      <c r="I106" s="154">
        <v>5.85</v>
      </c>
      <c r="J106" s="341"/>
    </row>
    <row r="107" spans="1:18" ht="17.25" customHeight="1">
      <c r="A107" s="258" t="s">
        <v>290</v>
      </c>
      <c r="B107" s="245" t="s">
        <v>291</v>
      </c>
      <c r="C107" s="246"/>
      <c r="D107" s="246"/>
      <c r="E107" s="246"/>
      <c r="F107" s="247"/>
      <c r="G107" s="197" t="s">
        <v>272</v>
      </c>
      <c r="H107" s="17">
        <v>6.25</v>
      </c>
      <c r="I107" s="89">
        <v>5.85</v>
      </c>
      <c r="J107" s="341"/>
    </row>
    <row r="108" spans="1:18" ht="16.5" thickBot="1">
      <c r="A108" s="404"/>
      <c r="B108" s="401"/>
      <c r="C108" s="402"/>
      <c r="D108" s="402"/>
      <c r="E108" s="402"/>
      <c r="F108" s="403"/>
      <c r="G108" s="199" t="s">
        <v>273</v>
      </c>
      <c r="H108" s="37">
        <v>6.05</v>
      </c>
      <c r="I108" s="90">
        <v>5.25</v>
      </c>
      <c r="J108" s="342"/>
    </row>
    <row r="109" spans="1:18" ht="21.75" customHeight="1">
      <c r="A109" s="284" t="s">
        <v>40</v>
      </c>
      <c r="B109" s="285"/>
      <c r="C109" s="285"/>
      <c r="D109" s="285"/>
      <c r="E109" s="285"/>
      <c r="F109" s="285"/>
      <c r="G109" s="285"/>
      <c r="H109" s="285"/>
      <c r="I109" s="286"/>
      <c r="J109" s="1">
        <v>43831</v>
      </c>
      <c r="K109" s="372"/>
      <c r="L109" s="373"/>
      <c r="M109" s="373"/>
      <c r="N109" s="373"/>
      <c r="O109" s="373"/>
      <c r="P109" s="373"/>
      <c r="Q109" s="373"/>
      <c r="R109" s="373"/>
    </row>
    <row r="110" spans="1:18" s="52" customFormat="1" ht="36.75" customHeight="1">
      <c r="A110" s="3">
        <v>1</v>
      </c>
      <c r="B110" s="223" t="s">
        <v>397</v>
      </c>
      <c r="C110" s="224"/>
      <c r="D110" s="224"/>
      <c r="E110" s="224"/>
      <c r="F110" s="224"/>
      <c r="G110" s="224"/>
      <c r="H110" s="241">
        <v>7.87</v>
      </c>
      <c r="I110" s="352"/>
      <c r="J110" s="376" t="s">
        <v>398</v>
      </c>
      <c r="K110" s="48"/>
      <c r="L110" s="48"/>
    </row>
    <row r="111" spans="1:18" s="52" customFormat="1" ht="36.75" customHeight="1">
      <c r="A111" s="3">
        <v>2</v>
      </c>
      <c r="B111" s="223" t="s">
        <v>399</v>
      </c>
      <c r="C111" s="224"/>
      <c r="D111" s="224"/>
      <c r="E111" s="224"/>
      <c r="F111" s="224"/>
      <c r="G111" s="224"/>
      <c r="H111" s="241">
        <v>7.32</v>
      </c>
      <c r="I111" s="352"/>
      <c r="J111" s="377"/>
      <c r="K111" s="48"/>
      <c r="L111" s="48"/>
    </row>
    <row r="112" spans="1:18" s="52" customFormat="1" ht="30.75" customHeight="1">
      <c r="A112" s="3">
        <v>3</v>
      </c>
      <c r="B112" s="223" t="s">
        <v>400</v>
      </c>
      <c r="C112" s="224"/>
      <c r="D112" s="224"/>
      <c r="E112" s="224"/>
      <c r="F112" s="224"/>
      <c r="G112" s="224"/>
      <c r="H112" s="405">
        <v>5.85</v>
      </c>
      <c r="I112" s="406"/>
      <c r="J112" s="378"/>
      <c r="K112" s="48"/>
      <c r="L112" s="48"/>
    </row>
    <row r="113" spans="1:18" s="52" customFormat="1" ht="31.5" customHeight="1">
      <c r="A113" s="3">
        <v>4</v>
      </c>
      <c r="B113" s="223" t="s">
        <v>401</v>
      </c>
      <c r="C113" s="224"/>
      <c r="D113" s="224"/>
      <c r="E113" s="224"/>
      <c r="F113" s="224"/>
      <c r="G113" s="224"/>
      <c r="H113" s="399">
        <v>5.3</v>
      </c>
      <c r="I113" s="400"/>
      <c r="J113" s="376" t="s">
        <v>398</v>
      </c>
      <c r="K113" s="48"/>
      <c r="L113" s="48"/>
    </row>
    <row r="114" spans="1:18" s="52" customFormat="1" ht="37.5" customHeight="1">
      <c r="A114" s="3">
        <v>5</v>
      </c>
      <c r="B114" s="223" t="s">
        <v>391</v>
      </c>
      <c r="C114" s="224"/>
      <c r="D114" s="224"/>
      <c r="E114" s="224"/>
      <c r="F114" s="224"/>
      <c r="G114" s="224"/>
      <c r="H114" s="241">
        <v>4.95</v>
      </c>
      <c r="I114" s="352"/>
      <c r="J114" s="377"/>
      <c r="K114" s="48"/>
      <c r="L114" s="48"/>
    </row>
    <row r="115" spans="1:18" s="52" customFormat="1" ht="36.75" customHeight="1" thickBot="1">
      <c r="A115" s="6">
        <v>6</v>
      </c>
      <c r="B115" s="243" t="s">
        <v>41</v>
      </c>
      <c r="C115" s="287"/>
      <c r="D115" s="287"/>
      <c r="E115" s="287"/>
      <c r="F115" s="287"/>
      <c r="G115" s="287"/>
      <c r="H115" s="382">
        <v>3.41</v>
      </c>
      <c r="I115" s="383"/>
      <c r="J115" s="381"/>
      <c r="K115" s="48"/>
      <c r="L115" s="48"/>
    </row>
    <row r="116" spans="1:18" ht="25.5" customHeight="1" thickBot="1">
      <c r="A116" s="264" t="s">
        <v>33</v>
      </c>
      <c r="B116" s="264"/>
      <c r="C116" s="264"/>
      <c r="D116" s="264"/>
      <c r="E116" s="264"/>
      <c r="F116" s="264"/>
      <c r="G116" s="264"/>
      <c r="H116" s="264"/>
      <c r="I116" s="264"/>
      <c r="J116" s="264"/>
    </row>
    <row r="117" spans="1:18" ht="63.75" customHeight="1" thickBot="1">
      <c r="A117" s="7" t="s">
        <v>0</v>
      </c>
      <c r="B117" s="150" t="s">
        <v>29</v>
      </c>
      <c r="C117" s="150" t="s">
        <v>36</v>
      </c>
      <c r="D117" s="166" t="s">
        <v>1</v>
      </c>
      <c r="E117" s="360" t="s">
        <v>51</v>
      </c>
      <c r="F117" s="360"/>
      <c r="G117" s="150" t="s">
        <v>122</v>
      </c>
      <c r="H117" s="150" t="s">
        <v>317</v>
      </c>
      <c r="I117" s="152" t="s">
        <v>27</v>
      </c>
      <c r="J117" s="53" t="s">
        <v>28</v>
      </c>
    </row>
    <row r="118" spans="1:18" ht="77.25" customHeight="1" thickBot="1">
      <c r="A118" s="261" t="s">
        <v>402</v>
      </c>
      <c r="B118" s="262"/>
      <c r="C118" s="262"/>
      <c r="D118" s="262"/>
      <c r="E118" s="262"/>
      <c r="F118" s="262"/>
      <c r="G118" s="262"/>
      <c r="H118" s="262"/>
      <c r="I118" s="262"/>
      <c r="J118" s="263"/>
      <c r="K118" s="370"/>
      <c r="L118" s="371"/>
      <c r="M118" s="371"/>
      <c r="N118" s="371"/>
      <c r="O118" s="371"/>
      <c r="P118" s="371"/>
      <c r="Q118" s="371"/>
      <c r="R118" s="371"/>
    </row>
    <row r="119" spans="1:18" ht="22.5" customHeight="1">
      <c r="A119" s="364" t="s">
        <v>75</v>
      </c>
      <c r="B119" s="365"/>
      <c r="C119" s="366"/>
      <c r="D119" s="273">
        <v>1074.8</v>
      </c>
      <c r="E119" s="280" t="s">
        <v>240</v>
      </c>
      <c r="F119" s="280"/>
      <c r="G119" s="11" t="s">
        <v>5</v>
      </c>
      <c r="H119" s="316" t="s">
        <v>123</v>
      </c>
      <c r="I119" s="186" t="s">
        <v>374</v>
      </c>
      <c r="J119" s="1" t="s">
        <v>53</v>
      </c>
    </row>
    <row r="120" spans="1:18" ht="66.75" customHeight="1">
      <c r="A120" s="253">
        <v>1</v>
      </c>
      <c r="B120" s="276" t="s">
        <v>6</v>
      </c>
      <c r="C120" s="228" t="s">
        <v>7</v>
      </c>
      <c r="D120" s="274"/>
      <c r="E120" s="281"/>
      <c r="F120" s="281"/>
      <c r="G120" s="319">
        <f>0.034444*D119</f>
        <v>37.020411199999998</v>
      </c>
      <c r="H120" s="317"/>
      <c r="I120" s="297" t="s">
        <v>403</v>
      </c>
      <c r="J120" s="219" t="s">
        <v>191</v>
      </c>
      <c r="K120" s="374">
        <f>0.025833*12/9</f>
        <v>3.4444000000000002E-2</v>
      </c>
      <c r="L120" s="375"/>
      <c r="M120" s="375"/>
      <c r="N120" s="375"/>
      <c r="O120" s="375"/>
      <c r="P120" s="375"/>
      <c r="Q120" s="375"/>
      <c r="R120" s="375"/>
    </row>
    <row r="121" spans="1:18" ht="45" customHeight="1">
      <c r="A121" s="254"/>
      <c r="B121" s="277"/>
      <c r="C121" s="265"/>
      <c r="D121" s="137" t="s">
        <v>10</v>
      </c>
      <c r="E121" s="281"/>
      <c r="F121" s="281"/>
      <c r="G121" s="320"/>
      <c r="H121" s="317"/>
      <c r="I121" s="298"/>
      <c r="J121" s="296"/>
    </row>
    <row r="122" spans="1:18" ht="52.5" customHeight="1" thickBot="1">
      <c r="A122" s="275"/>
      <c r="B122" s="278"/>
      <c r="C122" s="279"/>
      <c r="D122" s="139"/>
      <c r="E122" s="282"/>
      <c r="F122" s="282"/>
      <c r="G122" s="321"/>
      <c r="H122" s="318"/>
      <c r="I122" s="299"/>
      <c r="J122" s="220"/>
    </row>
    <row r="123" spans="1:18" ht="44.25" customHeight="1">
      <c r="A123" s="208" t="s">
        <v>76</v>
      </c>
      <c r="B123" s="209"/>
      <c r="C123" s="209"/>
      <c r="D123" s="210"/>
      <c r="E123" s="184" t="s">
        <v>318</v>
      </c>
      <c r="F123" s="12" t="s">
        <v>67</v>
      </c>
      <c r="G123" s="213" t="s">
        <v>226</v>
      </c>
      <c r="H123" s="214"/>
      <c r="I123" s="187" t="s">
        <v>374</v>
      </c>
      <c r="J123" s="13" t="s">
        <v>82</v>
      </c>
    </row>
    <row r="124" spans="1:18" ht="77.25" customHeight="1">
      <c r="A124" s="161">
        <v>1</v>
      </c>
      <c r="B124" s="163" t="s">
        <v>124</v>
      </c>
      <c r="C124" s="228" t="s">
        <v>9</v>
      </c>
      <c r="D124" s="358">
        <f>K125</f>
        <v>81.470331200000004</v>
      </c>
      <c r="E124" s="14">
        <v>3.17</v>
      </c>
      <c r="F124" s="100">
        <f>E124*D124</f>
        <v>258.26094990400003</v>
      </c>
      <c r="G124" s="215"/>
      <c r="H124" s="216"/>
      <c r="I124" s="297" t="s">
        <v>404</v>
      </c>
      <c r="J124" s="379" t="s">
        <v>96</v>
      </c>
    </row>
    <row r="125" spans="1:18" ht="77.25" customHeight="1">
      <c r="A125" s="2" t="s">
        <v>23</v>
      </c>
      <c r="B125" s="143" t="s">
        <v>125</v>
      </c>
      <c r="C125" s="265"/>
      <c r="D125" s="359"/>
      <c r="E125" s="14">
        <v>3.22</v>
      </c>
      <c r="F125" s="100">
        <f>E125*D124</f>
        <v>262.334466464</v>
      </c>
      <c r="G125" s="215"/>
      <c r="H125" s="216"/>
      <c r="I125" s="298"/>
      <c r="J125" s="304"/>
      <c r="K125" s="111">
        <f>1074.8*0.059844+17.15</f>
        <v>81.470331200000004</v>
      </c>
    </row>
    <row r="126" spans="1:18" ht="80.25" customHeight="1">
      <c r="A126" s="2" t="s">
        <v>20</v>
      </c>
      <c r="B126" s="182" t="s">
        <v>126</v>
      </c>
      <c r="C126" s="229"/>
      <c r="D126" s="19" t="s">
        <v>10</v>
      </c>
      <c r="E126" s="14">
        <v>3.28</v>
      </c>
      <c r="F126" s="100">
        <f>E126*D124</f>
        <v>267.22268633599998</v>
      </c>
      <c r="G126" s="354"/>
      <c r="H126" s="356"/>
      <c r="I126" s="407"/>
      <c r="J126" s="380"/>
    </row>
    <row r="127" spans="1:18" ht="63.75" customHeight="1">
      <c r="A127" s="2" t="s">
        <v>25</v>
      </c>
      <c r="B127" s="182" t="s">
        <v>127</v>
      </c>
      <c r="C127" s="228" t="s">
        <v>9</v>
      </c>
      <c r="D127" s="358">
        <f>D124</f>
        <v>81.470331200000004</v>
      </c>
      <c r="E127" s="14">
        <v>1.68</v>
      </c>
      <c r="F127" s="100">
        <f>E127*D124</f>
        <v>136.87015641600001</v>
      </c>
      <c r="G127" s="241" t="s">
        <v>226</v>
      </c>
      <c r="H127" s="242"/>
      <c r="I127" s="211" t="s">
        <v>405</v>
      </c>
      <c r="J127" s="379" t="s">
        <v>96</v>
      </c>
    </row>
    <row r="128" spans="1:18" ht="63.75" customHeight="1">
      <c r="A128" s="2" t="s">
        <v>21</v>
      </c>
      <c r="B128" s="143" t="s">
        <v>128</v>
      </c>
      <c r="C128" s="265"/>
      <c r="D128" s="359"/>
      <c r="E128" s="14">
        <v>2.62</v>
      </c>
      <c r="F128" s="100">
        <f>E128*D124</f>
        <v>213.45226774400001</v>
      </c>
      <c r="G128" s="215"/>
      <c r="H128" s="216"/>
      <c r="I128" s="408"/>
      <c r="J128" s="304"/>
    </row>
    <row r="129" spans="1:10" ht="63.75" customHeight="1">
      <c r="A129" s="145" t="s">
        <v>224</v>
      </c>
      <c r="B129" s="143" t="s">
        <v>98</v>
      </c>
      <c r="C129" s="265"/>
      <c r="D129" s="359"/>
      <c r="E129" s="15">
        <v>1.9</v>
      </c>
      <c r="F129" s="121">
        <f>E129*D124</f>
        <v>154.79362928</v>
      </c>
      <c r="G129" s="215"/>
      <c r="H129" s="216"/>
      <c r="I129" s="408"/>
      <c r="J129" s="304"/>
    </row>
    <row r="130" spans="1:10" ht="65.25" customHeight="1">
      <c r="A130" s="2" t="s">
        <v>99</v>
      </c>
      <c r="B130" s="143" t="s">
        <v>129</v>
      </c>
      <c r="C130" s="265"/>
      <c r="D130" s="359"/>
      <c r="E130" s="14">
        <v>1.23</v>
      </c>
      <c r="F130" s="100">
        <f>E130*D124</f>
        <v>100.208507376</v>
      </c>
      <c r="G130" s="215"/>
      <c r="H130" s="216"/>
      <c r="I130" s="408"/>
      <c r="J130" s="304"/>
    </row>
    <row r="131" spans="1:10" ht="78" customHeight="1" thickBot="1">
      <c r="A131" s="22" t="s">
        <v>100</v>
      </c>
      <c r="B131" s="164" t="s">
        <v>130</v>
      </c>
      <c r="C131" s="279"/>
      <c r="D131" s="28" t="s">
        <v>10</v>
      </c>
      <c r="E131" s="29">
        <v>2.15</v>
      </c>
      <c r="F131" s="23">
        <f>E131*D124</f>
        <v>175.16121208000001</v>
      </c>
      <c r="G131" s="217"/>
      <c r="H131" s="218"/>
      <c r="I131" s="212"/>
      <c r="J131" s="305"/>
    </row>
    <row r="132" spans="1:10" ht="48.75" customHeight="1">
      <c r="A132" s="208" t="s">
        <v>78</v>
      </c>
      <c r="B132" s="209"/>
      <c r="C132" s="209"/>
      <c r="D132" s="210"/>
      <c r="E132" s="184" t="s">
        <v>318</v>
      </c>
      <c r="F132" s="12" t="s">
        <v>67</v>
      </c>
      <c r="G132" s="213" t="s">
        <v>226</v>
      </c>
      <c r="H132" s="214"/>
      <c r="I132" s="188" t="s">
        <v>374</v>
      </c>
      <c r="J132" s="13" t="s">
        <v>82</v>
      </c>
    </row>
    <row r="133" spans="1:10" ht="76.5" customHeight="1">
      <c r="A133" s="161">
        <v>1</v>
      </c>
      <c r="B133" s="163" t="s">
        <v>124</v>
      </c>
      <c r="C133" s="228" t="s">
        <v>9</v>
      </c>
      <c r="D133" s="271">
        <v>20.59</v>
      </c>
      <c r="E133" s="14">
        <v>4.18</v>
      </c>
      <c r="F133" s="100">
        <f>E133*D133</f>
        <v>86.066199999999995</v>
      </c>
      <c r="G133" s="215"/>
      <c r="H133" s="216"/>
      <c r="I133" s="211" t="s">
        <v>406</v>
      </c>
      <c r="J133" s="379" t="s">
        <v>319</v>
      </c>
    </row>
    <row r="134" spans="1:10" ht="79.5" customHeight="1">
      <c r="A134" s="2" t="s">
        <v>23</v>
      </c>
      <c r="B134" s="143" t="s">
        <v>125</v>
      </c>
      <c r="C134" s="265"/>
      <c r="D134" s="272"/>
      <c r="E134" s="17">
        <v>4.32</v>
      </c>
      <c r="F134" s="112">
        <f>E134*D133</f>
        <v>88.948800000000006</v>
      </c>
      <c r="G134" s="215"/>
      <c r="H134" s="216"/>
      <c r="I134" s="408"/>
      <c r="J134" s="304"/>
    </row>
    <row r="135" spans="1:10" ht="78.75" customHeight="1">
      <c r="A135" s="2" t="s">
        <v>20</v>
      </c>
      <c r="B135" s="143" t="s">
        <v>126</v>
      </c>
      <c r="C135" s="265"/>
      <c r="D135" s="272"/>
      <c r="E135" s="147">
        <v>4.2699999999999996</v>
      </c>
      <c r="F135" s="112">
        <f>E135*D133</f>
        <v>87.919299999999993</v>
      </c>
      <c r="G135" s="215"/>
      <c r="H135" s="216"/>
      <c r="I135" s="408"/>
      <c r="J135" s="304"/>
    </row>
    <row r="136" spans="1:10" ht="75.75" customHeight="1">
      <c r="A136" s="2" t="s">
        <v>25</v>
      </c>
      <c r="B136" s="143" t="s">
        <v>127</v>
      </c>
      <c r="C136" s="229"/>
      <c r="D136" s="19" t="s">
        <v>10</v>
      </c>
      <c r="E136" s="14">
        <v>2.98</v>
      </c>
      <c r="F136" s="112">
        <f>E136*D133</f>
        <v>61.358199999999997</v>
      </c>
      <c r="G136" s="354"/>
      <c r="H136" s="356"/>
      <c r="I136" s="306"/>
      <c r="J136" s="380"/>
    </row>
    <row r="137" spans="1:10" ht="66.75" customHeight="1">
      <c r="A137" s="2" t="s">
        <v>21</v>
      </c>
      <c r="B137" s="143" t="s">
        <v>128</v>
      </c>
      <c r="C137" s="228" t="s">
        <v>9</v>
      </c>
      <c r="D137" s="271">
        <f>D133</f>
        <v>20.59</v>
      </c>
      <c r="E137" s="14">
        <v>3.74</v>
      </c>
      <c r="F137" s="112">
        <f>E137*D133</f>
        <v>77.006600000000006</v>
      </c>
      <c r="G137" s="241" t="s">
        <v>226</v>
      </c>
      <c r="H137" s="242"/>
      <c r="I137" s="211" t="s">
        <v>407</v>
      </c>
      <c r="J137" s="379" t="s">
        <v>320</v>
      </c>
    </row>
    <row r="138" spans="1:10" ht="90" customHeight="1">
      <c r="A138" s="2" t="s">
        <v>101</v>
      </c>
      <c r="B138" s="143" t="s">
        <v>131</v>
      </c>
      <c r="C138" s="265"/>
      <c r="D138" s="272"/>
      <c r="E138" s="14">
        <v>7.36</v>
      </c>
      <c r="F138" s="100">
        <f>E138*D133</f>
        <v>151.54240000000001</v>
      </c>
      <c r="G138" s="215"/>
      <c r="H138" s="216"/>
      <c r="I138" s="408"/>
      <c r="J138" s="304"/>
    </row>
    <row r="139" spans="1:10" ht="86.25" customHeight="1">
      <c r="A139" s="2" t="s">
        <v>102</v>
      </c>
      <c r="B139" s="143" t="s">
        <v>132</v>
      </c>
      <c r="C139" s="265"/>
      <c r="D139" s="272"/>
      <c r="E139" s="17">
        <v>7.46</v>
      </c>
      <c r="F139" s="100">
        <f>E139*D133</f>
        <v>153.60140000000001</v>
      </c>
      <c r="G139" s="215"/>
      <c r="H139" s="216"/>
      <c r="I139" s="408"/>
      <c r="J139" s="304"/>
    </row>
    <row r="140" spans="1:10" ht="86.25" customHeight="1">
      <c r="A140" s="2" t="s">
        <v>103</v>
      </c>
      <c r="B140" s="143" t="s">
        <v>133</v>
      </c>
      <c r="C140" s="265"/>
      <c r="D140" s="272"/>
      <c r="E140" s="18">
        <v>7.56</v>
      </c>
      <c r="F140" s="100">
        <f>E140*D133</f>
        <v>155.66039999999998</v>
      </c>
      <c r="G140" s="215"/>
      <c r="H140" s="216"/>
      <c r="I140" s="408"/>
      <c r="J140" s="304"/>
    </row>
    <row r="141" spans="1:10" ht="79.5" customHeight="1">
      <c r="A141" s="145" t="s">
        <v>104</v>
      </c>
      <c r="B141" s="143" t="s">
        <v>134</v>
      </c>
      <c r="C141" s="265"/>
      <c r="D141" s="272"/>
      <c r="E141" s="17">
        <v>7.16</v>
      </c>
      <c r="F141" s="100">
        <f>E141*D133</f>
        <v>147.42439999999999</v>
      </c>
      <c r="G141" s="215"/>
      <c r="H141" s="216"/>
      <c r="I141" s="408"/>
      <c r="J141" s="304"/>
    </row>
    <row r="142" spans="1:10" ht="74.25" customHeight="1">
      <c r="A142" s="2" t="s">
        <v>105</v>
      </c>
      <c r="B142" s="143" t="s">
        <v>135</v>
      </c>
      <c r="C142" s="265"/>
      <c r="D142" s="272"/>
      <c r="E142" s="154">
        <v>6.36</v>
      </c>
      <c r="F142" s="100">
        <f>E142*D133</f>
        <v>130.95240000000001</v>
      </c>
      <c r="G142" s="215"/>
      <c r="H142" s="216"/>
      <c r="I142" s="408"/>
      <c r="J142" s="304"/>
    </row>
    <row r="143" spans="1:10" ht="60" customHeight="1">
      <c r="A143" s="2" t="s">
        <v>106</v>
      </c>
      <c r="B143" s="143" t="s">
        <v>107</v>
      </c>
      <c r="C143" s="265"/>
      <c r="D143" s="272"/>
      <c r="E143" s="17">
        <v>3.86</v>
      </c>
      <c r="F143" s="100">
        <f>E143*D133</f>
        <v>79.477400000000003</v>
      </c>
      <c r="G143" s="215"/>
      <c r="H143" s="216"/>
      <c r="I143" s="408"/>
      <c r="J143" s="304"/>
    </row>
    <row r="144" spans="1:10" ht="67.5" customHeight="1">
      <c r="A144" s="2" t="s">
        <v>108</v>
      </c>
      <c r="B144" s="143" t="s">
        <v>136</v>
      </c>
      <c r="C144" s="265"/>
      <c r="D144" s="272"/>
      <c r="E144" s="17">
        <v>3.15</v>
      </c>
      <c r="F144" s="100">
        <f>E144*D133</f>
        <v>64.858499999999992</v>
      </c>
      <c r="G144" s="215"/>
      <c r="H144" s="216"/>
      <c r="I144" s="408"/>
      <c r="J144" s="304"/>
    </row>
    <row r="145" spans="1:10" ht="77.25" customHeight="1">
      <c r="A145" s="145" t="s">
        <v>109</v>
      </c>
      <c r="B145" s="143" t="s">
        <v>110</v>
      </c>
      <c r="C145" s="265"/>
      <c r="D145" s="272"/>
      <c r="E145" s="17">
        <v>5.0199999999999996</v>
      </c>
      <c r="F145" s="100">
        <f>E145*D133</f>
        <v>103.36179999999999</v>
      </c>
      <c r="G145" s="215"/>
      <c r="H145" s="216"/>
      <c r="I145" s="408"/>
      <c r="J145" s="304"/>
    </row>
    <row r="146" spans="1:10" ht="65.25" customHeight="1">
      <c r="A146" s="2" t="s">
        <v>111</v>
      </c>
      <c r="B146" s="182" t="s">
        <v>137</v>
      </c>
      <c r="C146" s="229"/>
      <c r="D146" s="19" t="s">
        <v>10</v>
      </c>
      <c r="E146" s="17">
        <v>1.72</v>
      </c>
      <c r="F146" s="100">
        <f>E146*D133</f>
        <v>35.4148</v>
      </c>
      <c r="G146" s="354"/>
      <c r="H146" s="356"/>
      <c r="I146" s="306"/>
      <c r="J146" s="380"/>
    </row>
    <row r="147" spans="1:10" ht="30.75" customHeight="1">
      <c r="A147" s="145" t="s">
        <v>112</v>
      </c>
      <c r="B147" s="143" t="s">
        <v>113</v>
      </c>
      <c r="C147" s="228" t="s">
        <v>9</v>
      </c>
      <c r="D147" s="271">
        <f>D133</f>
        <v>20.59</v>
      </c>
      <c r="E147" s="17">
        <v>0.76</v>
      </c>
      <c r="F147" s="100">
        <f>E147*D133</f>
        <v>15.648400000000001</v>
      </c>
      <c r="G147" s="241" t="s">
        <v>226</v>
      </c>
      <c r="H147" s="242"/>
      <c r="I147" s="211" t="s">
        <v>408</v>
      </c>
      <c r="J147" s="379" t="s">
        <v>320</v>
      </c>
    </row>
    <row r="148" spans="1:10" ht="66" customHeight="1">
      <c r="A148" s="2" t="s">
        <v>97</v>
      </c>
      <c r="B148" s="143" t="s">
        <v>98</v>
      </c>
      <c r="C148" s="265"/>
      <c r="D148" s="272"/>
      <c r="E148" s="17">
        <v>2.98</v>
      </c>
      <c r="F148" s="100">
        <f>E148*D133</f>
        <v>61.358199999999997</v>
      </c>
      <c r="G148" s="215"/>
      <c r="H148" s="216"/>
      <c r="I148" s="408"/>
      <c r="J148" s="304"/>
    </row>
    <row r="149" spans="1:10" ht="67.5" customHeight="1">
      <c r="A149" s="145" t="s">
        <v>99</v>
      </c>
      <c r="B149" s="143" t="s">
        <v>129</v>
      </c>
      <c r="C149" s="265"/>
      <c r="D149" s="272"/>
      <c r="E149" s="17">
        <v>2.62</v>
      </c>
      <c r="F149" s="100">
        <f>E149*D133</f>
        <v>53.945799999999998</v>
      </c>
      <c r="G149" s="215"/>
      <c r="H149" s="216"/>
      <c r="I149" s="408"/>
      <c r="J149" s="304"/>
    </row>
    <row r="150" spans="1:10" ht="68.25" customHeight="1">
      <c r="A150" s="145" t="s">
        <v>114</v>
      </c>
      <c r="B150" s="143" t="s">
        <v>138</v>
      </c>
      <c r="C150" s="265"/>
      <c r="D150" s="272"/>
      <c r="E150" s="17">
        <v>3.86</v>
      </c>
      <c r="F150" s="100">
        <f>E150*D133</f>
        <v>79.477400000000003</v>
      </c>
      <c r="G150" s="215"/>
      <c r="H150" s="216"/>
      <c r="I150" s="408"/>
      <c r="J150" s="304"/>
    </row>
    <row r="151" spans="1:10" ht="68.25" customHeight="1">
      <c r="A151" s="145" t="s">
        <v>115</v>
      </c>
      <c r="B151" s="143" t="s">
        <v>139</v>
      </c>
      <c r="C151" s="265"/>
      <c r="D151" s="272"/>
      <c r="E151" s="17">
        <v>3.1</v>
      </c>
      <c r="F151" s="100">
        <f>E151*D133</f>
        <v>63.829000000000001</v>
      </c>
      <c r="G151" s="215"/>
      <c r="H151" s="216"/>
      <c r="I151" s="408"/>
      <c r="J151" s="304"/>
    </row>
    <row r="152" spans="1:10" ht="68.25" customHeight="1">
      <c r="A152" s="145" t="s">
        <v>116</v>
      </c>
      <c r="B152" s="143" t="s">
        <v>140</v>
      </c>
      <c r="C152" s="265"/>
      <c r="D152" s="272"/>
      <c r="E152" s="17">
        <v>1.01</v>
      </c>
      <c r="F152" s="100">
        <f>E152*D133</f>
        <v>20.7959</v>
      </c>
      <c r="G152" s="215"/>
      <c r="H152" s="216"/>
      <c r="I152" s="408"/>
      <c r="J152" s="304"/>
    </row>
    <row r="153" spans="1:10" ht="78" customHeight="1" thickBot="1">
      <c r="A153" s="22" t="s">
        <v>100</v>
      </c>
      <c r="B153" s="164" t="s">
        <v>130</v>
      </c>
      <c r="C153" s="279"/>
      <c r="D153" s="139" t="s">
        <v>10</v>
      </c>
      <c r="E153" s="29">
        <v>3.44</v>
      </c>
      <c r="F153" s="23">
        <f>E153*D133</f>
        <v>70.829599999999999</v>
      </c>
      <c r="G153" s="217"/>
      <c r="H153" s="218"/>
      <c r="I153" s="212"/>
      <c r="J153" s="305"/>
    </row>
    <row r="154" spans="1:10" ht="48" customHeight="1">
      <c r="A154" s="208" t="s">
        <v>79</v>
      </c>
      <c r="B154" s="209"/>
      <c r="C154" s="209"/>
      <c r="D154" s="210"/>
      <c r="E154" s="47" t="s">
        <v>8</v>
      </c>
      <c r="F154" s="12" t="s">
        <v>67</v>
      </c>
      <c r="G154" s="213" t="s">
        <v>226</v>
      </c>
      <c r="H154" s="214"/>
      <c r="I154" s="188" t="s">
        <v>374</v>
      </c>
      <c r="J154" s="13" t="s">
        <v>82</v>
      </c>
    </row>
    <row r="155" spans="1:10" ht="78.75" customHeight="1">
      <c r="A155" s="3">
        <v>1</v>
      </c>
      <c r="B155" s="143" t="s">
        <v>124</v>
      </c>
      <c r="C155" s="228" t="s">
        <v>9</v>
      </c>
      <c r="D155" s="271">
        <v>20.7</v>
      </c>
      <c r="E155" s="14">
        <v>7.35</v>
      </c>
      <c r="F155" s="100">
        <f>E155*D155</f>
        <v>152.14499999999998</v>
      </c>
      <c r="G155" s="215"/>
      <c r="H155" s="216"/>
      <c r="I155" s="211" t="s">
        <v>409</v>
      </c>
      <c r="J155" s="379" t="s">
        <v>320</v>
      </c>
    </row>
    <row r="156" spans="1:10" ht="77.25" customHeight="1">
      <c r="A156" s="2" t="s">
        <v>23</v>
      </c>
      <c r="B156" s="143" t="s">
        <v>125</v>
      </c>
      <c r="C156" s="265"/>
      <c r="D156" s="272"/>
      <c r="E156" s="153">
        <v>7.54</v>
      </c>
      <c r="F156" s="100">
        <f>E156*D155</f>
        <v>156.078</v>
      </c>
      <c r="G156" s="215"/>
      <c r="H156" s="216"/>
      <c r="I156" s="408"/>
      <c r="J156" s="304"/>
    </row>
    <row r="157" spans="1:10" ht="76.5">
      <c r="A157" s="2" t="s">
        <v>20</v>
      </c>
      <c r="B157" s="143" t="s">
        <v>126</v>
      </c>
      <c r="C157" s="229"/>
      <c r="D157" s="138" t="s">
        <v>10</v>
      </c>
      <c r="E157" s="20">
        <v>7.55</v>
      </c>
      <c r="F157" s="100">
        <f>E157*D155</f>
        <v>156.285</v>
      </c>
      <c r="G157" s="354"/>
      <c r="H157" s="356"/>
      <c r="I157" s="306"/>
      <c r="J157" s="380"/>
    </row>
    <row r="158" spans="1:10" ht="63" customHeight="1">
      <c r="A158" s="2" t="s">
        <v>25</v>
      </c>
      <c r="B158" s="143" t="s">
        <v>127</v>
      </c>
      <c r="C158" s="228" t="s">
        <v>9</v>
      </c>
      <c r="D158" s="271">
        <f>D155</f>
        <v>20.7</v>
      </c>
      <c r="E158" s="20">
        <v>4.66</v>
      </c>
      <c r="F158" s="100">
        <f>E158*D155</f>
        <v>96.462000000000003</v>
      </c>
      <c r="G158" s="241" t="s">
        <v>226</v>
      </c>
      <c r="H158" s="242"/>
      <c r="I158" s="211" t="s">
        <v>410</v>
      </c>
      <c r="J158" s="379" t="s">
        <v>320</v>
      </c>
    </row>
    <row r="159" spans="1:10" ht="63.75">
      <c r="A159" s="2" t="s">
        <v>21</v>
      </c>
      <c r="B159" s="143" t="s">
        <v>128</v>
      </c>
      <c r="C159" s="265"/>
      <c r="D159" s="272"/>
      <c r="E159" s="14">
        <v>6.36</v>
      </c>
      <c r="F159" s="100">
        <f>E159*D155</f>
        <v>131.65200000000002</v>
      </c>
      <c r="G159" s="215"/>
      <c r="H159" s="216"/>
      <c r="I159" s="408"/>
      <c r="J159" s="304"/>
    </row>
    <row r="160" spans="1:10" ht="86.25" customHeight="1">
      <c r="A160" s="2" t="s">
        <v>101</v>
      </c>
      <c r="B160" s="143" t="s">
        <v>131</v>
      </c>
      <c r="C160" s="265"/>
      <c r="D160" s="272"/>
      <c r="E160" s="146">
        <v>7.36</v>
      </c>
      <c r="F160" s="100">
        <f>E160*D155</f>
        <v>152.352</v>
      </c>
      <c r="G160" s="215"/>
      <c r="H160" s="216"/>
      <c r="I160" s="408"/>
      <c r="J160" s="304"/>
    </row>
    <row r="161" spans="1:10" ht="86.25" customHeight="1">
      <c r="A161" s="2" t="s">
        <v>102</v>
      </c>
      <c r="B161" s="143" t="s">
        <v>132</v>
      </c>
      <c r="C161" s="265"/>
      <c r="D161" s="272"/>
      <c r="E161" s="153">
        <v>7.46</v>
      </c>
      <c r="F161" s="100">
        <f>E161*D155</f>
        <v>154.422</v>
      </c>
      <c r="G161" s="215"/>
      <c r="H161" s="216"/>
      <c r="I161" s="408"/>
      <c r="J161" s="304"/>
    </row>
    <row r="162" spans="1:10" ht="76.5" customHeight="1">
      <c r="A162" s="2" t="s">
        <v>103</v>
      </c>
      <c r="B162" s="143" t="s">
        <v>133</v>
      </c>
      <c r="C162" s="265"/>
      <c r="D162" s="272"/>
      <c r="E162" s="146">
        <v>7.56</v>
      </c>
      <c r="F162" s="100">
        <f>E162*D155</f>
        <v>156.49199999999999</v>
      </c>
      <c r="G162" s="215"/>
      <c r="H162" s="216"/>
      <c r="I162" s="408"/>
      <c r="J162" s="304"/>
    </row>
    <row r="163" spans="1:10" ht="76.5" customHeight="1">
      <c r="A163" s="2" t="s">
        <v>104</v>
      </c>
      <c r="B163" s="143" t="s">
        <v>134</v>
      </c>
      <c r="C163" s="265"/>
      <c r="D163" s="272"/>
      <c r="E163" s="146">
        <v>7.16</v>
      </c>
      <c r="F163" s="100">
        <f>E163*D155</f>
        <v>148.21199999999999</v>
      </c>
      <c r="G163" s="215"/>
      <c r="H163" s="216"/>
      <c r="I163" s="408"/>
      <c r="J163" s="304"/>
    </row>
    <row r="164" spans="1:10" ht="75.75" customHeight="1">
      <c r="A164" s="2" t="s">
        <v>105</v>
      </c>
      <c r="B164" s="143" t="s">
        <v>135</v>
      </c>
      <c r="C164" s="265"/>
      <c r="D164" s="272"/>
      <c r="E164" s="17">
        <v>6.36</v>
      </c>
      <c r="F164" s="100">
        <f>E164*D155</f>
        <v>131.65200000000002</v>
      </c>
      <c r="G164" s="215"/>
      <c r="H164" s="216"/>
      <c r="I164" s="408"/>
      <c r="J164" s="304"/>
    </row>
    <row r="165" spans="1:10" ht="56.25" customHeight="1">
      <c r="A165" s="2" t="s">
        <v>106</v>
      </c>
      <c r="B165" s="143" t="s">
        <v>107</v>
      </c>
      <c r="C165" s="265"/>
      <c r="D165" s="272"/>
      <c r="E165" s="17">
        <v>3.86</v>
      </c>
      <c r="F165" s="100">
        <f>E165*D155</f>
        <v>79.902000000000001</v>
      </c>
      <c r="G165" s="215"/>
      <c r="H165" s="216"/>
      <c r="I165" s="408"/>
      <c r="J165" s="304"/>
    </row>
    <row r="166" spans="1:10" ht="65.25" customHeight="1">
      <c r="A166" s="2" t="s">
        <v>108</v>
      </c>
      <c r="B166" s="143" t="s">
        <v>136</v>
      </c>
      <c r="C166" s="265"/>
      <c r="D166" s="272"/>
      <c r="E166" s="21">
        <v>3.15</v>
      </c>
      <c r="F166" s="100">
        <f>E166*D155</f>
        <v>65.204999999999998</v>
      </c>
      <c r="G166" s="215"/>
      <c r="H166" s="216"/>
      <c r="I166" s="408"/>
      <c r="J166" s="304"/>
    </row>
    <row r="167" spans="1:10" ht="66" customHeight="1">
      <c r="A167" s="2" t="s">
        <v>199</v>
      </c>
      <c r="B167" s="182" t="s">
        <v>98</v>
      </c>
      <c r="C167" s="229"/>
      <c r="D167" s="138" t="s">
        <v>10</v>
      </c>
      <c r="E167" s="153">
        <v>4.88</v>
      </c>
      <c r="F167" s="100">
        <f>E167*D155</f>
        <v>101.01599999999999</v>
      </c>
      <c r="G167" s="354"/>
      <c r="H167" s="356"/>
      <c r="I167" s="306"/>
      <c r="J167" s="380"/>
    </row>
    <row r="168" spans="1:10" ht="66.75" customHeight="1">
      <c r="A168" s="145" t="s">
        <v>99</v>
      </c>
      <c r="B168" s="143" t="s">
        <v>129</v>
      </c>
      <c r="C168" s="228" t="s">
        <v>9</v>
      </c>
      <c r="D168" s="271">
        <f>D155</f>
        <v>20.7</v>
      </c>
      <c r="E168" s="144">
        <v>3.85</v>
      </c>
      <c r="F168" s="100">
        <f>E168*D155</f>
        <v>79.694999999999993</v>
      </c>
      <c r="G168" s="241" t="s">
        <v>226</v>
      </c>
      <c r="H168" s="242"/>
      <c r="I168" s="297" t="s">
        <v>411</v>
      </c>
      <c r="J168" s="302" t="s">
        <v>295</v>
      </c>
    </row>
    <row r="169" spans="1:10" ht="66" customHeight="1">
      <c r="A169" s="2" t="s">
        <v>114</v>
      </c>
      <c r="B169" s="143" t="s">
        <v>138</v>
      </c>
      <c r="C169" s="265"/>
      <c r="D169" s="272"/>
      <c r="E169" s="17">
        <v>3.86</v>
      </c>
      <c r="F169" s="100">
        <f>E169*D155</f>
        <v>79.902000000000001</v>
      </c>
      <c r="G169" s="215"/>
      <c r="H169" s="216"/>
      <c r="I169" s="298"/>
      <c r="J169" s="422"/>
    </row>
    <row r="170" spans="1:10" ht="66.75" customHeight="1" thickBot="1">
      <c r="A170" s="22" t="s">
        <v>115</v>
      </c>
      <c r="B170" s="164" t="s">
        <v>139</v>
      </c>
      <c r="C170" s="279"/>
      <c r="D170" s="139" t="s">
        <v>10</v>
      </c>
      <c r="E170" s="86">
        <v>3.1</v>
      </c>
      <c r="F170" s="23">
        <f>E170*D155</f>
        <v>64.17</v>
      </c>
      <c r="G170" s="217"/>
      <c r="H170" s="218"/>
      <c r="I170" s="299"/>
      <c r="J170" s="423"/>
    </row>
    <row r="171" spans="1:10" ht="31.5" customHeight="1">
      <c r="A171" s="208" t="s">
        <v>11</v>
      </c>
      <c r="B171" s="209"/>
      <c r="C171" s="210"/>
      <c r="D171" s="273">
        <v>13.56</v>
      </c>
      <c r="E171" s="25" t="s">
        <v>12</v>
      </c>
      <c r="F171" s="25" t="s">
        <v>37</v>
      </c>
      <c r="G171" s="310" t="s">
        <v>26</v>
      </c>
      <c r="H171" s="311"/>
      <c r="I171" s="187" t="s">
        <v>386</v>
      </c>
      <c r="J171" s="30" t="s">
        <v>55</v>
      </c>
    </row>
    <row r="172" spans="1:10" ht="54" customHeight="1">
      <c r="A172" s="253">
        <v>1</v>
      </c>
      <c r="B172" s="226" t="s">
        <v>241</v>
      </c>
      <c r="C172" s="228" t="s">
        <v>9</v>
      </c>
      <c r="D172" s="274"/>
      <c r="E172" s="265">
        <v>5.3</v>
      </c>
      <c r="F172" s="31"/>
      <c r="G172" s="312"/>
      <c r="H172" s="313"/>
      <c r="I172" s="211" t="s">
        <v>361</v>
      </c>
      <c r="J172" s="302" t="s">
        <v>292</v>
      </c>
    </row>
    <row r="173" spans="1:10" ht="116.25" customHeight="1">
      <c r="A173" s="255"/>
      <c r="B173" s="227"/>
      <c r="C173" s="229"/>
      <c r="D173" s="138" t="s">
        <v>10</v>
      </c>
      <c r="E173" s="229"/>
      <c r="F173" s="122">
        <f>ROUND(D171*E172,2)</f>
        <v>71.87</v>
      </c>
      <c r="G173" s="314"/>
      <c r="H173" s="315"/>
      <c r="I173" s="306"/>
      <c r="J173" s="303"/>
    </row>
    <row r="174" spans="1:10" ht="31.5" customHeight="1">
      <c r="A174" s="253">
        <v>2</v>
      </c>
      <c r="B174" s="226" t="s">
        <v>13</v>
      </c>
      <c r="C174" s="241" t="s">
        <v>167</v>
      </c>
      <c r="D174" s="228" t="s">
        <v>365</v>
      </c>
      <c r="E174" s="14" t="s">
        <v>19</v>
      </c>
      <c r="F174" s="14" t="s">
        <v>37</v>
      </c>
      <c r="G174" s="241" t="s">
        <v>26</v>
      </c>
      <c r="H174" s="242"/>
      <c r="I174" s="178" t="s">
        <v>386</v>
      </c>
      <c r="J174" s="24" t="s">
        <v>56</v>
      </c>
    </row>
    <row r="175" spans="1:10" ht="123.75" customHeight="1">
      <c r="A175" s="254"/>
      <c r="B175" s="269"/>
      <c r="C175" s="215"/>
      <c r="D175" s="265"/>
      <c r="E175" s="266" t="s">
        <v>190</v>
      </c>
      <c r="F175" s="32" t="s">
        <v>38</v>
      </c>
      <c r="G175" s="215"/>
      <c r="H175" s="216"/>
      <c r="I175" s="307" t="s">
        <v>362</v>
      </c>
      <c r="J175" s="304" t="s">
        <v>293</v>
      </c>
    </row>
    <row r="176" spans="1:10" ht="30.75" customHeight="1">
      <c r="A176" s="254"/>
      <c r="B176" s="269"/>
      <c r="C176" s="215"/>
      <c r="D176" s="135">
        <v>24.87</v>
      </c>
      <c r="E176" s="267"/>
      <c r="F176" s="135">
        <f>D176*5.4</f>
        <v>134.298</v>
      </c>
      <c r="G176" s="215"/>
      <c r="H176" s="216"/>
      <c r="I176" s="308"/>
      <c r="J176" s="304"/>
    </row>
    <row r="177" spans="1:14" ht="129.75" customHeight="1" thickBot="1">
      <c r="A177" s="275"/>
      <c r="B177" s="270"/>
      <c r="C177" s="279"/>
      <c r="D177" s="176" t="s">
        <v>64</v>
      </c>
      <c r="E177" s="268"/>
      <c r="F177" s="33" t="s">
        <v>166</v>
      </c>
      <c r="G177" s="217"/>
      <c r="H177" s="218"/>
      <c r="I177" s="309"/>
      <c r="J177" s="305"/>
      <c r="N177" s="54"/>
    </row>
    <row r="178" spans="1:14" ht="46.5" customHeight="1">
      <c r="A178" s="208" t="s">
        <v>14</v>
      </c>
      <c r="B178" s="209"/>
      <c r="C178" s="210"/>
      <c r="D178" s="25"/>
      <c r="E178" s="25" t="s">
        <v>321</v>
      </c>
      <c r="F178" s="26" t="s">
        <v>67</v>
      </c>
      <c r="G178" s="409" t="s">
        <v>226</v>
      </c>
      <c r="H178" s="410"/>
      <c r="I178" s="187" t="s">
        <v>374</v>
      </c>
      <c r="J178" s="13" t="s">
        <v>54</v>
      </c>
    </row>
    <row r="179" spans="1:14" ht="78" customHeight="1">
      <c r="A179" s="3">
        <v>1</v>
      </c>
      <c r="B179" s="101" t="s">
        <v>17</v>
      </c>
      <c r="C179" s="14" t="s">
        <v>16</v>
      </c>
      <c r="D179" s="114" t="s">
        <v>372</v>
      </c>
      <c r="E179" s="27" t="s">
        <v>168</v>
      </c>
      <c r="F179" s="174" t="s">
        <v>168</v>
      </c>
      <c r="G179" s="411"/>
      <c r="H179" s="412"/>
      <c r="I179" s="415" t="s">
        <v>412</v>
      </c>
      <c r="J179" s="419" t="s">
        <v>322</v>
      </c>
    </row>
    <row r="180" spans="1:14" ht="62.25" customHeight="1">
      <c r="A180" s="253">
        <v>2</v>
      </c>
      <c r="B180" s="226" t="s">
        <v>15</v>
      </c>
      <c r="C180" s="228" t="s">
        <v>16</v>
      </c>
      <c r="D180" s="228" t="s">
        <v>373</v>
      </c>
      <c r="E180" s="297" t="s">
        <v>168</v>
      </c>
      <c r="F180" s="236" t="s">
        <v>168</v>
      </c>
      <c r="G180" s="411"/>
      <c r="H180" s="412"/>
      <c r="I180" s="416"/>
      <c r="J180" s="420"/>
    </row>
    <row r="181" spans="1:14" ht="3.75" customHeight="1" thickBot="1">
      <c r="A181" s="275"/>
      <c r="B181" s="270"/>
      <c r="C181" s="279"/>
      <c r="D181" s="301"/>
      <c r="E181" s="299"/>
      <c r="F181" s="300"/>
      <c r="G181" s="413"/>
      <c r="H181" s="414"/>
      <c r="I181" s="417"/>
      <c r="J181" s="421"/>
    </row>
    <row r="182" spans="1:14" ht="37.5" customHeight="1">
      <c r="A182" s="208" t="s">
        <v>348</v>
      </c>
      <c r="B182" s="209"/>
      <c r="C182" s="210"/>
      <c r="D182" s="102" t="s">
        <v>350</v>
      </c>
      <c r="E182" s="189" t="s">
        <v>377</v>
      </c>
      <c r="F182" s="47" t="s">
        <v>413</v>
      </c>
      <c r="G182" s="213" t="s">
        <v>26</v>
      </c>
      <c r="H182" s="214"/>
      <c r="I182" s="187" t="s">
        <v>374</v>
      </c>
      <c r="J182" s="1" t="s">
        <v>387</v>
      </c>
      <c r="K182" s="130"/>
    </row>
    <row r="183" spans="1:14" ht="90" customHeight="1">
      <c r="A183" s="3">
        <v>1</v>
      </c>
      <c r="B183" s="101" t="s">
        <v>349</v>
      </c>
      <c r="C183" s="14" t="s">
        <v>9</v>
      </c>
      <c r="D183" s="114" t="s">
        <v>414</v>
      </c>
      <c r="E183" s="190">
        <v>2.1</v>
      </c>
      <c r="F183" s="191">
        <f>557.76*2.1/12</f>
        <v>97.608000000000004</v>
      </c>
      <c r="G183" s="215"/>
      <c r="H183" s="216"/>
      <c r="I183" s="211" t="s">
        <v>379</v>
      </c>
      <c r="J183" s="219" t="s">
        <v>415</v>
      </c>
      <c r="K183" s="123"/>
      <c r="L183" s="123"/>
    </row>
    <row r="184" spans="1:14" ht="92.25" customHeight="1" thickBot="1">
      <c r="A184" s="6">
        <v>2</v>
      </c>
      <c r="B184" s="45" t="s">
        <v>351</v>
      </c>
      <c r="C184" s="37" t="s">
        <v>9</v>
      </c>
      <c r="D184" s="103" t="s">
        <v>416</v>
      </c>
      <c r="E184" s="192">
        <v>2.1</v>
      </c>
      <c r="F184" s="115">
        <f>557.76*2.1/12</f>
        <v>97.608000000000004</v>
      </c>
      <c r="G184" s="217"/>
      <c r="H184" s="218"/>
      <c r="I184" s="212"/>
      <c r="J184" s="220"/>
    </row>
    <row r="185" spans="1:14" ht="7.5" customHeight="1">
      <c r="A185" s="185"/>
      <c r="B185" s="68"/>
      <c r="C185" s="148"/>
      <c r="D185" s="9"/>
      <c r="E185" s="193"/>
      <c r="F185" s="107"/>
      <c r="G185" s="207"/>
      <c r="H185" s="207"/>
      <c r="I185" s="194"/>
      <c r="J185" s="10"/>
    </row>
    <row r="186" spans="1:14" ht="19.5" customHeight="1">
      <c r="A186" s="293" t="s">
        <v>34</v>
      </c>
      <c r="B186" s="294"/>
      <c r="C186" s="294"/>
      <c r="D186" s="294"/>
      <c r="E186" s="294"/>
      <c r="F186" s="294"/>
      <c r="G186" s="294"/>
      <c r="H186" s="294"/>
      <c r="I186" s="294"/>
      <c r="J186" s="294"/>
    </row>
    <row r="187" spans="1:14" ht="17.25" customHeight="1">
      <c r="A187" s="260" t="s">
        <v>71</v>
      </c>
      <c r="B187" s="260"/>
      <c r="C187" s="260"/>
      <c r="D187" s="260"/>
      <c r="E187" s="260"/>
      <c r="F187" s="260"/>
      <c r="G187" s="260"/>
      <c r="H187" s="260"/>
      <c r="I187" s="260"/>
      <c r="J187" s="260"/>
    </row>
    <row r="188" spans="1:14" ht="30.75" customHeight="1">
      <c r="A188" s="283" t="s">
        <v>187</v>
      </c>
      <c r="B188" s="283"/>
      <c r="C188" s="283"/>
      <c r="D188" s="283"/>
      <c r="E188" s="283"/>
      <c r="F188" s="283"/>
      <c r="G188" s="283"/>
      <c r="H188" s="283"/>
      <c r="I188" s="283"/>
      <c r="J188" s="283"/>
    </row>
    <row r="189" spans="1:14" ht="45.75" customHeight="1">
      <c r="A189" s="283" t="s">
        <v>229</v>
      </c>
      <c r="B189" s="283"/>
      <c r="C189" s="283"/>
      <c r="D189" s="283"/>
      <c r="E189" s="283"/>
      <c r="F189" s="283"/>
      <c r="G189" s="283"/>
      <c r="H189" s="283"/>
      <c r="I189" s="283"/>
      <c r="J189" s="283"/>
    </row>
    <row r="190" spans="1:14" ht="18.75" customHeight="1">
      <c r="A190" s="283" t="s">
        <v>237</v>
      </c>
      <c r="B190" s="283"/>
      <c r="C190" s="283"/>
      <c r="D190" s="283"/>
      <c r="E190" s="283"/>
      <c r="F190" s="283"/>
      <c r="G190" s="283"/>
      <c r="H190" s="283"/>
      <c r="I190" s="283"/>
      <c r="J190" s="283"/>
    </row>
    <row r="191" spans="1:14" ht="18" customHeight="1">
      <c r="A191" s="283" t="s">
        <v>189</v>
      </c>
      <c r="B191" s="283"/>
      <c r="C191" s="283"/>
      <c r="D191" s="283"/>
      <c r="E191" s="283"/>
      <c r="F191" s="283"/>
      <c r="G191" s="283"/>
      <c r="H191" s="283"/>
      <c r="I191" s="283"/>
      <c r="J191" s="283"/>
    </row>
    <row r="192" spans="1:14" ht="19.5" customHeight="1">
      <c r="A192" s="283" t="s">
        <v>196</v>
      </c>
      <c r="B192" s="283"/>
      <c r="C192" s="283"/>
      <c r="D192" s="283"/>
      <c r="E192" s="283"/>
      <c r="F192" s="283"/>
      <c r="G192" s="283"/>
      <c r="H192" s="283"/>
      <c r="I192" s="283"/>
      <c r="J192" s="283"/>
    </row>
    <row r="193" spans="1:10" ht="31.5" customHeight="1">
      <c r="A193" s="295" t="s">
        <v>306</v>
      </c>
      <c r="B193" s="295"/>
      <c r="C193" s="295"/>
      <c r="D193" s="295"/>
      <c r="E193" s="295"/>
      <c r="F193" s="295"/>
      <c r="G193" s="295"/>
      <c r="H193" s="295"/>
      <c r="I193" s="295"/>
      <c r="J193" s="295"/>
    </row>
    <row r="194" spans="1:10" ht="19.5" customHeight="1">
      <c r="A194" s="260" t="s">
        <v>323</v>
      </c>
      <c r="B194" s="260"/>
      <c r="C194" s="260"/>
      <c r="D194" s="260"/>
      <c r="E194" s="260"/>
      <c r="F194" s="260"/>
      <c r="G194" s="260"/>
      <c r="H194" s="260"/>
      <c r="I194" s="260"/>
      <c r="J194" s="260"/>
    </row>
    <row r="195" spans="1:10" ht="49.5" customHeight="1">
      <c r="A195" s="283" t="s">
        <v>324</v>
      </c>
      <c r="B195" s="283"/>
      <c r="C195" s="283"/>
      <c r="D195" s="283"/>
      <c r="E195" s="283"/>
      <c r="F195" s="283"/>
      <c r="G195" s="283"/>
      <c r="H195" s="283"/>
      <c r="I195" s="283"/>
      <c r="J195" s="283"/>
    </row>
    <row r="196" spans="1:10" ht="47.25" customHeight="1">
      <c r="A196" s="295" t="s">
        <v>363</v>
      </c>
      <c r="B196" s="295"/>
      <c r="C196" s="295"/>
      <c r="D196" s="295"/>
      <c r="E196" s="295"/>
      <c r="F196" s="295"/>
      <c r="G196" s="295"/>
      <c r="H196" s="295"/>
      <c r="I196" s="295"/>
      <c r="J196" s="295"/>
    </row>
    <row r="197" spans="1:10" hidden="1"/>
    <row r="198" spans="1:10" hidden="1"/>
    <row r="199" spans="1:10" ht="24" customHeight="1">
      <c r="A199" s="291" t="s">
        <v>66</v>
      </c>
      <c r="B199" s="291"/>
      <c r="C199" s="291"/>
      <c r="D199" s="291"/>
      <c r="E199" s="291"/>
      <c r="F199" s="173"/>
      <c r="G199" s="55"/>
      <c r="H199" s="55"/>
      <c r="I199" s="292" t="s">
        <v>18</v>
      </c>
      <c r="J199" s="292"/>
    </row>
    <row r="200" spans="1:10" ht="15.75">
      <c r="A200" s="55"/>
      <c r="B200" s="55"/>
      <c r="C200" s="55"/>
      <c r="D200" s="55"/>
      <c r="E200" s="55"/>
      <c r="F200" s="55"/>
      <c r="G200" s="55"/>
      <c r="H200" s="55"/>
      <c r="I200" s="55"/>
      <c r="J200" s="55"/>
    </row>
    <row r="201" spans="1:10" ht="15.75">
      <c r="A201" s="291"/>
      <c r="B201" s="291"/>
      <c r="C201" s="291"/>
      <c r="D201" s="291"/>
      <c r="E201" s="291"/>
      <c r="F201" s="109"/>
      <c r="G201" s="55"/>
      <c r="H201" s="55"/>
      <c r="I201" s="55"/>
      <c r="J201" s="55"/>
    </row>
  </sheetData>
  <mergeCells count="256">
    <mergeCell ref="K7:K17"/>
    <mergeCell ref="J179:J181"/>
    <mergeCell ref="D168:D169"/>
    <mergeCell ref="D158:D166"/>
    <mergeCell ref="C155:C157"/>
    <mergeCell ref="C158:C167"/>
    <mergeCell ref="C168:C170"/>
    <mergeCell ref="J168:J170"/>
    <mergeCell ref="J158:J167"/>
    <mergeCell ref="G168:H170"/>
    <mergeCell ref="I168:I170"/>
    <mergeCell ref="G178:H181"/>
    <mergeCell ref="I179:I181"/>
    <mergeCell ref="C127:C131"/>
    <mergeCell ref="D127:D130"/>
    <mergeCell ref="D133:D135"/>
    <mergeCell ref="C133:C136"/>
    <mergeCell ref="C147:C153"/>
    <mergeCell ref="G154:H157"/>
    <mergeCell ref="I133:I136"/>
    <mergeCell ref="G158:H167"/>
    <mergeCell ref="I147:I153"/>
    <mergeCell ref="I137:I146"/>
    <mergeCell ref="I158:I167"/>
    <mergeCell ref="I155:I157"/>
    <mergeCell ref="J147:J153"/>
    <mergeCell ref="J137:J146"/>
    <mergeCell ref="G137:H146"/>
    <mergeCell ref="A193:J193"/>
    <mergeCell ref="G123:H126"/>
    <mergeCell ref="G127:H131"/>
    <mergeCell ref="I124:I126"/>
    <mergeCell ref="I127:I131"/>
    <mergeCell ref="J124:J126"/>
    <mergeCell ref="J127:J131"/>
    <mergeCell ref="G147:H153"/>
    <mergeCell ref="A132:D132"/>
    <mergeCell ref="J155:J157"/>
    <mergeCell ref="B104:I104"/>
    <mergeCell ref="B105:F106"/>
    <mergeCell ref="B113:G113"/>
    <mergeCell ref="B111:G111"/>
    <mergeCell ref="A109:I109"/>
    <mergeCell ref="H113:I113"/>
    <mergeCell ref="A105:A106"/>
    <mergeCell ref="B107:F108"/>
    <mergeCell ref="A107:A108"/>
    <mergeCell ref="H112:I112"/>
    <mergeCell ref="B89:I89"/>
    <mergeCell ref="J76:J108"/>
    <mergeCell ref="B97:F98"/>
    <mergeCell ref="A97:A98"/>
    <mergeCell ref="B99:I99"/>
    <mergeCell ref="B100:F101"/>
    <mergeCell ref="A100:A101"/>
    <mergeCell ref="B102:F103"/>
    <mergeCell ref="A102:A103"/>
    <mergeCell ref="B79:I79"/>
    <mergeCell ref="B87:F88"/>
    <mergeCell ref="B69:D69"/>
    <mergeCell ref="A80:A81"/>
    <mergeCell ref="B82:F83"/>
    <mergeCell ref="A82:A83"/>
    <mergeCell ref="B84:I84"/>
    <mergeCell ref="A87:A88"/>
    <mergeCell ref="B80:F81"/>
    <mergeCell ref="B73:D73"/>
    <mergeCell ref="B70:D70"/>
    <mergeCell ref="J60:J74"/>
    <mergeCell ref="B90:F91"/>
    <mergeCell ref="B74:D74"/>
    <mergeCell ref="H77:I77"/>
    <mergeCell ref="G76:G78"/>
    <mergeCell ref="A76:A78"/>
    <mergeCell ref="B76:F78"/>
    <mergeCell ref="G60:I74"/>
    <mergeCell ref="B67:D67"/>
    <mergeCell ref="B68:D68"/>
    <mergeCell ref="G132:H136"/>
    <mergeCell ref="B71:D71"/>
    <mergeCell ref="B72:D72"/>
    <mergeCell ref="J50:J59"/>
    <mergeCell ref="B60:D60"/>
    <mergeCell ref="B61:D61"/>
    <mergeCell ref="B62:D62"/>
    <mergeCell ref="B63:D63"/>
    <mergeCell ref="B64:D64"/>
    <mergeCell ref="H115:I115"/>
    <mergeCell ref="A189:J189"/>
    <mergeCell ref="K118:R118"/>
    <mergeCell ref="K109:R109"/>
    <mergeCell ref="K120:R120"/>
    <mergeCell ref="H114:I114"/>
    <mergeCell ref="H110:I110"/>
    <mergeCell ref="H111:I111"/>
    <mergeCell ref="J110:J112"/>
    <mergeCell ref="J133:J136"/>
    <mergeCell ref="J113:J115"/>
    <mergeCell ref="C124:C126"/>
    <mergeCell ref="D124:D125"/>
    <mergeCell ref="G50:I50"/>
    <mergeCell ref="E117:F117"/>
    <mergeCell ref="A75:I75"/>
    <mergeCell ref="A85:A86"/>
    <mergeCell ref="B85:F86"/>
    <mergeCell ref="A119:C119"/>
    <mergeCell ref="B94:I94"/>
    <mergeCell ref="B51:D51"/>
    <mergeCell ref="B52:D52"/>
    <mergeCell ref="B59:D59"/>
    <mergeCell ref="G51:I59"/>
    <mergeCell ref="B65:D65"/>
    <mergeCell ref="B66:D66"/>
    <mergeCell ref="B56:D56"/>
    <mergeCell ref="B57:D57"/>
    <mergeCell ref="B55:D55"/>
    <mergeCell ref="E2:G2"/>
    <mergeCell ref="J7:J17"/>
    <mergeCell ref="B5:G5"/>
    <mergeCell ref="H11:I11"/>
    <mergeCell ref="B16:G16"/>
    <mergeCell ref="F19:G19"/>
    <mergeCell ref="D19:D20"/>
    <mergeCell ref="E19:E20"/>
    <mergeCell ref="A7:I7"/>
    <mergeCell ref="B14:G14"/>
    <mergeCell ref="D21:D24"/>
    <mergeCell ref="F35:G35"/>
    <mergeCell ref="A25:A28"/>
    <mergeCell ref="D25:D28"/>
    <mergeCell ref="B25:C28"/>
    <mergeCell ref="A21:A24"/>
    <mergeCell ref="B33:C33"/>
    <mergeCell ref="D29:D32"/>
    <mergeCell ref="B29:C32"/>
    <mergeCell ref="A29:A32"/>
    <mergeCell ref="B19:C20"/>
    <mergeCell ref="B50:D50"/>
    <mergeCell ref="A1:J1"/>
    <mergeCell ref="A3:J3"/>
    <mergeCell ref="H5:I5"/>
    <mergeCell ref="B12:G12"/>
    <mergeCell ref="B13:G13"/>
    <mergeCell ref="D40:D43"/>
    <mergeCell ref="A6:G6"/>
    <mergeCell ref="B8:G8"/>
    <mergeCell ref="J19:J33"/>
    <mergeCell ref="B110:G110"/>
    <mergeCell ref="B9:G9"/>
    <mergeCell ref="B10:G10"/>
    <mergeCell ref="B21:C24"/>
    <mergeCell ref="B15:G15"/>
    <mergeCell ref="B11:G11"/>
    <mergeCell ref="F48:G48"/>
    <mergeCell ref="A49:I49"/>
    <mergeCell ref="A19:A20"/>
    <mergeCell ref="G120:G122"/>
    <mergeCell ref="D119:D120"/>
    <mergeCell ref="A17:I17"/>
    <mergeCell ref="H19:I20"/>
    <mergeCell ref="H21:I33"/>
    <mergeCell ref="A90:A91"/>
    <mergeCell ref="B92:F93"/>
    <mergeCell ref="A92:A93"/>
    <mergeCell ref="F37:G37"/>
    <mergeCell ref="B40:C43"/>
    <mergeCell ref="J172:J173"/>
    <mergeCell ref="J175:J177"/>
    <mergeCell ref="I172:I173"/>
    <mergeCell ref="B112:G112"/>
    <mergeCell ref="B114:G114"/>
    <mergeCell ref="A154:D154"/>
    <mergeCell ref="C174:C177"/>
    <mergeCell ref="I175:I177"/>
    <mergeCell ref="G171:H173"/>
    <mergeCell ref="H119:H122"/>
    <mergeCell ref="A180:A181"/>
    <mergeCell ref="J120:J122"/>
    <mergeCell ref="A174:A177"/>
    <mergeCell ref="I120:I122"/>
    <mergeCell ref="F180:F181"/>
    <mergeCell ref="E180:E181"/>
    <mergeCell ref="D180:D181"/>
    <mergeCell ref="C180:C181"/>
    <mergeCell ref="A123:D123"/>
    <mergeCell ref="B180:B181"/>
    <mergeCell ref="A178:C178"/>
    <mergeCell ref="A201:E201"/>
    <mergeCell ref="A195:J195"/>
    <mergeCell ref="A199:E199"/>
    <mergeCell ref="I199:J199"/>
    <mergeCell ref="A186:J186"/>
    <mergeCell ref="A188:J188"/>
    <mergeCell ref="A196:J196"/>
    <mergeCell ref="A192:J192"/>
    <mergeCell ref="A191:J191"/>
    <mergeCell ref="A190:J190"/>
    <mergeCell ref="A18:I18"/>
    <mergeCell ref="B115:G115"/>
    <mergeCell ref="H76:I76"/>
    <mergeCell ref="A34:I34"/>
    <mergeCell ref="A172:A173"/>
    <mergeCell ref="A44:A47"/>
    <mergeCell ref="B58:D58"/>
    <mergeCell ref="F44:G44"/>
    <mergeCell ref="A171:C171"/>
    <mergeCell ref="F40:G40"/>
    <mergeCell ref="G174:H177"/>
    <mergeCell ref="E172:E173"/>
    <mergeCell ref="D171:D172"/>
    <mergeCell ref="A120:A122"/>
    <mergeCell ref="B120:B122"/>
    <mergeCell ref="C120:C122"/>
    <mergeCell ref="E119:F122"/>
    <mergeCell ref="C137:C146"/>
    <mergeCell ref="D147:D152"/>
    <mergeCell ref="A95:A96"/>
    <mergeCell ref="A194:J194"/>
    <mergeCell ref="A187:J187"/>
    <mergeCell ref="A118:J118"/>
    <mergeCell ref="A116:J116"/>
    <mergeCell ref="D174:D175"/>
    <mergeCell ref="E175:E177"/>
    <mergeCell ref="B174:B177"/>
    <mergeCell ref="D137:D145"/>
    <mergeCell ref="D155:D156"/>
    <mergeCell ref="F42:G42"/>
    <mergeCell ref="B95:F96"/>
    <mergeCell ref="J35:J48"/>
    <mergeCell ref="A36:A39"/>
    <mergeCell ref="B36:C39"/>
    <mergeCell ref="D36:D39"/>
    <mergeCell ref="B35:C35"/>
    <mergeCell ref="A40:A43"/>
    <mergeCell ref="F38:G38"/>
    <mergeCell ref="F36:G36"/>
    <mergeCell ref="F39:G39"/>
    <mergeCell ref="F43:G43"/>
    <mergeCell ref="B44:C47"/>
    <mergeCell ref="D44:D47"/>
    <mergeCell ref="H35:I35"/>
    <mergeCell ref="H36:I48"/>
    <mergeCell ref="F45:G45"/>
    <mergeCell ref="F46:G46"/>
    <mergeCell ref="F47:G47"/>
    <mergeCell ref="B48:C48"/>
    <mergeCell ref="G185:H185"/>
    <mergeCell ref="A182:C182"/>
    <mergeCell ref="I183:I184"/>
    <mergeCell ref="G182:H184"/>
    <mergeCell ref="J183:J184"/>
    <mergeCell ref="F41:G41"/>
    <mergeCell ref="B53:D53"/>
    <mergeCell ref="B54:D54"/>
    <mergeCell ref="B172:B173"/>
    <mergeCell ref="C172:C173"/>
  </mergeCells>
  <pageMargins left="0.82677165354330717" right="0.23622047244094491" top="0.55118110236220474" bottom="0.35433070866141736" header="0.31496062992125984" footer="0.31496062992125984"/>
  <pageSetup paperSize="9" scale="71" fitToHeight="11" orientation="landscape" r:id="rId1"/>
  <rowBreaks count="2" manualBreakCount="2">
    <brk id="167" max="9" man="1"/>
    <brk id="177" max="9" man="1"/>
  </rowBreaks>
</worksheet>
</file>

<file path=xl/worksheets/sheet2.xml><?xml version="1.0" encoding="utf-8"?>
<worksheet xmlns="http://schemas.openxmlformats.org/spreadsheetml/2006/main" xmlns:r="http://schemas.openxmlformats.org/officeDocument/2006/relationships">
  <sheetPr>
    <tabColor rgb="FF00B0F0"/>
  </sheetPr>
  <dimension ref="A1:N184"/>
  <sheetViews>
    <sheetView view="pageBreakPreview" topLeftCell="A129" zoomScale="90" zoomScaleSheetLayoutView="90" workbookViewId="0">
      <selection activeCell="D137" sqref="D137:D138"/>
    </sheetView>
  </sheetViews>
  <sheetFormatPr defaultRowHeight="12.75"/>
  <cols>
    <col min="1" max="1" width="5.5703125" style="48" customWidth="1"/>
    <col min="2" max="2" width="35" style="48" customWidth="1"/>
    <col min="3" max="3" width="10.28515625" style="48" customWidth="1"/>
    <col min="4" max="4" width="14.28515625" style="48" customWidth="1"/>
    <col min="5" max="5" width="14" style="48" customWidth="1"/>
    <col min="6" max="6" width="18.42578125" style="48" customWidth="1"/>
    <col min="7" max="7" width="15.5703125" style="48" customWidth="1"/>
    <col min="8" max="8" width="22.140625" style="48" customWidth="1"/>
    <col min="9" max="9" width="28.140625" style="48" customWidth="1"/>
    <col min="10" max="10" width="28.28515625" style="48" customWidth="1"/>
    <col min="11" max="11" width="14" style="48" customWidth="1"/>
    <col min="12" max="16384" width="9.140625" style="48"/>
  </cols>
  <sheetData>
    <row r="1" spans="1:10" ht="29.25" customHeight="1">
      <c r="A1" s="336" t="s">
        <v>357</v>
      </c>
      <c r="B1" s="336"/>
      <c r="C1" s="336"/>
      <c r="D1" s="336"/>
      <c r="E1" s="336"/>
      <c r="F1" s="336"/>
      <c r="G1" s="336"/>
      <c r="H1" s="336"/>
      <c r="I1" s="336"/>
      <c r="J1" s="336"/>
    </row>
    <row r="2" spans="1:10" ht="17.25" customHeight="1">
      <c r="A2" s="151"/>
      <c r="B2" s="151"/>
      <c r="C2" s="151"/>
      <c r="D2" s="151"/>
      <c r="E2" s="336" t="s">
        <v>394</v>
      </c>
      <c r="F2" s="336"/>
      <c r="G2" s="336"/>
      <c r="H2" s="151"/>
      <c r="I2" s="151"/>
      <c r="J2" s="151"/>
    </row>
    <row r="3" spans="1:10" ht="17.25" customHeight="1">
      <c r="A3" s="151"/>
      <c r="B3" s="151"/>
      <c r="C3" s="151"/>
      <c r="D3" s="151"/>
      <c r="E3" s="151"/>
      <c r="F3" s="151"/>
      <c r="G3" s="151"/>
      <c r="H3" s="151"/>
      <c r="I3" s="151"/>
      <c r="J3" s="151"/>
    </row>
    <row r="4" spans="1:10" ht="19.5" customHeight="1" thickBot="1">
      <c r="A4" s="337" t="s">
        <v>154</v>
      </c>
      <c r="B4" s="337"/>
      <c r="C4" s="337"/>
      <c r="D4" s="337"/>
      <c r="E4" s="337"/>
      <c r="F4" s="337"/>
      <c r="G4" s="337"/>
      <c r="H4" s="337"/>
      <c r="I4" s="337"/>
      <c r="J4" s="337"/>
    </row>
    <row r="5" spans="1:10" ht="14.25" hidden="1" customHeight="1" thickBot="1">
      <c r="A5" s="165"/>
      <c r="B5" s="165"/>
      <c r="C5" s="165"/>
      <c r="D5" s="165"/>
      <c r="E5" s="165"/>
      <c r="F5" s="165"/>
      <c r="G5" s="165"/>
      <c r="H5" s="165"/>
      <c r="I5" s="165"/>
      <c r="J5" s="165"/>
    </row>
    <row r="6" spans="1:10" ht="61.5" customHeight="1" thickBot="1">
      <c r="A6" s="7" t="s">
        <v>0</v>
      </c>
      <c r="B6" s="343" t="s">
        <v>32</v>
      </c>
      <c r="C6" s="344"/>
      <c r="D6" s="344"/>
      <c r="E6" s="344"/>
      <c r="F6" s="344"/>
      <c r="G6" s="344"/>
      <c r="H6" s="338" t="s">
        <v>52</v>
      </c>
      <c r="I6" s="339"/>
      <c r="J6" s="8" t="s">
        <v>27</v>
      </c>
    </row>
    <row r="7" spans="1:10" ht="19.5" customHeight="1">
      <c r="A7" s="284" t="s">
        <v>117</v>
      </c>
      <c r="B7" s="285"/>
      <c r="C7" s="285"/>
      <c r="D7" s="285"/>
      <c r="E7" s="285"/>
      <c r="F7" s="285"/>
      <c r="G7" s="286"/>
      <c r="H7" s="47" t="s">
        <v>31</v>
      </c>
      <c r="I7" s="47" t="s">
        <v>2</v>
      </c>
      <c r="J7" s="1" t="s">
        <v>72</v>
      </c>
    </row>
    <row r="8" spans="1:10" ht="45.75" customHeight="1">
      <c r="A8" s="349" t="s">
        <v>153</v>
      </c>
      <c r="B8" s="350"/>
      <c r="C8" s="350"/>
      <c r="D8" s="350"/>
      <c r="E8" s="350"/>
      <c r="F8" s="350"/>
      <c r="G8" s="350"/>
      <c r="H8" s="350"/>
      <c r="I8" s="351"/>
      <c r="J8" s="340" t="s">
        <v>417</v>
      </c>
    </row>
    <row r="9" spans="1:10" ht="15" customHeight="1">
      <c r="A9" s="3">
        <v>1</v>
      </c>
      <c r="B9" s="223" t="s">
        <v>59</v>
      </c>
      <c r="C9" s="224"/>
      <c r="D9" s="224"/>
      <c r="E9" s="224"/>
      <c r="F9" s="224"/>
      <c r="G9" s="224"/>
      <c r="H9" s="345"/>
      <c r="I9" s="346"/>
      <c r="J9" s="341"/>
    </row>
    <row r="10" spans="1:10" ht="15" customHeight="1">
      <c r="A10" s="3" t="s">
        <v>141</v>
      </c>
      <c r="B10" s="223" t="s">
        <v>3</v>
      </c>
      <c r="C10" s="224"/>
      <c r="D10" s="224"/>
      <c r="E10" s="224"/>
      <c r="F10" s="224"/>
      <c r="G10" s="224"/>
      <c r="H10" s="17">
        <v>11.52</v>
      </c>
      <c r="I10" s="17"/>
      <c r="J10" s="341"/>
    </row>
    <row r="11" spans="1:10" ht="15" customHeight="1">
      <c r="A11" s="3" t="s">
        <v>142</v>
      </c>
      <c r="B11" s="223" t="s">
        <v>4</v>
      </c>
      <c r="C11" s="224"/>
      <c r="D11" s="224"/>
      <c r="E11" s="224"/>
      <c r="F11" s="224"/>
      <c r="G11" s="224"/>
      <c r="H11" s="17">
        <v>14.98</v>
      </c>
      <c r="I11" s="17">
        <v>15.07</v>
      </c>
      <c r="J11" s="341"/>
    </row>
    <row r="12" spans="1:10" ht="15" customHeight="1">
      <c r="A12" s="3">
        <v>2</v>
      </c>
      <c r="B12" s="223" t="s">
        <v>69</v>
      </c>
      <c r="C12" s="224"/>
      <c r="D12" s="224"/>
      <c r="E12" s="224"/>
      <c r="F12" s="224"/>
      <c r="G12" s="224"/>
      <c r="H12" s="17"/>
      <c r="I12" s="17"/>
      <c r="J12" s="341"/>
    </row>
    <row r="13" spans="1:10" ht="15" customHeight="1">
      <c r="A13" s="2" t="s">
        <v>24</v>
      </c>
      <c r="B13" s="223" t="s">
        <v>73</v>
      </c>
      <c r="C13" s="224"/>
      <c r="D13" s="224"/>
      <c r="E13" s="224"/>
      <c r="F13" s="224"/>
      <c r="G13" s="225"/>
      <c r="H13" s="17">
        <v>13.22</v>
      </c>
      <c r="I13" s="17"/>
      <c r="J13" s="341"/>
    </row>
    <row r="14" spans="1:10" ht="15" customHeight="1">
      <c r="A14" s="2" t="s">
        <v>39</v>
      </c>
      <c r="B14" s="223" t="s">
        <v>74</v>
      </c>
      <c r="C14" s="224"/>
      <c r="D14" s="224"/>
      <c r="E14" s="224"/>
      <c r="F14" s="224"/>
      <c r="G14" s="225"/>
      <c r="H14" s="17">
        <v>46.94</v>
      </c>
      <c r="I14" s="17"/>
      <c r="J14" s="341"/>
    </row>
    <row r="15" spans="1:10" ht="15" customHeight="1">
      <c r="A15" s="3">
        <v>3</v>
      </c>
      <c r="B15" s="223" t="s">
        <v>70</v>
      </c>
      <c r="C15" s="224"/>
      <c r="D15" s="224"/>
      <c r="E15" s="224"/>
      <c r="F15" s="224"/>
      <c r="G15" s="224"/>
      <c r="H15" s="17">
        <v>10.26</v>
      </c>
      <c r="I15" s="17"/>
      <c r="J15" s="341"/>
    </row>
    <row r="16" spans="1:10" ht="99" customHeight="1" thickBot="1">
      <c r="A16" s="322" t="str">
        <f>Ангарск!A17</f>
        <v xml:space="preserve">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v>
      </c>
      <c r="B16" s="323"/>
      <c r="C16" s="323"/>
      <c r="D16" s="323"/>
      <c r="E16" s="323"/>
      <c r="F16" s="323"/>
      <c r="G16" s="323"/>
      <c r="H16" s="323"/>
      <c r="I16" s="324"/>
      <c r="J16" s="342"/>
    </row>
    <row r="17" spans="1:10" ht="27" customHeight="1">
      <c r="A17" s="284" t="s">
        <v>192</v>
      </c>
      <c r="B17" s="285"/>
      <c r="C17" s="285"/>
      <c r="D17" s="285"/>
      <c r="E17" s="285"/>
      <c r="F17" s="285"/>
      <c r="G17" s="285"/>
      <c r="H17" s="285"/>
      <c r="I17" s="286"/>
      <c r="J17" s="49" t="s">
        <v>172</v>
      </c>
    </row>
    <row r="18" spans="1:10" ht="26.25" customHeight="1">
      <c r="A18" s="333" t="s">
        <v>0</v>
      </c>
      <c r="B18" s="325" t="s">
        <v>83</v>
      </c>
      <c r="C18" s="326"/>
      <c r="D18" s="348" t="s">
        <v>36</v>
      </c>
      <c r="E18" s="348" t="s">
        <v>84</v>
      </c>
      <c r="F18" s="347" t="s">
        <v>85</v>
      </c>
      <c r="G18" s="347"/>
      <c r="H18" s="325" t="s">
        <v>186</v>
      </c>
      <c r="I18" s="326"/>
      <c r="J18" s="251" t="s">
        <v>315</v>
      </c>
    </row>
    <row r="19" spans="1:10" ht="29.25" customHeight="1">
      <c r="A19" s="334"/>
      <c r="B19" s="327"/>
      <c r="C19" s="328"/>
      <c r="D19" s="347"/>
      <c r="E19" s="347"/>
      <c r="F19" s="180" t="s">
        <v>86</v>
      </c>
      <c r="G19" s="180" t="s">
        <v>87</v>
      </c>
      <c r="H19" s="327"/>
      <c r="I19" s="328"/>
      <c r="J19" s="251"/>
    </row>
    <row r="20" spans="1:10" ht="18" customHeight="1">
      <c r="A20" s="253">
        <v>1</v>
      </c>
      <c r="B20" s="230" t="s">
        <v>118</v>
      </c>
      <c r="C20" s="231"/>
      <c r="D20" s="236" t="s">
        <v>120</v>
      </c>
      <c r="E20" s="158" t="s">
        <v>88</v>
      </c>
      <c r="F20" s="181">
        <v>0.03</v>
      </c>
      <c r="G20" s="181">
        <v>0.03</v>
      </c>
      <c r="H20" s="241" t="s">
        <v>143</v>
      </c>
      <c r="I20" s="242"/>
      <c r="J20" s="251"/>
    </row>
    <row r="21" spans="1:10" ht="18" customHeight="1">
      <c r="A21" s="254"/>
      <c r="B21" s="232"/>
      <c r="C21" s="233"/>
      <c r="D21" s="237"/>
      <c r="E21" s="158" t="s">
        <v>89</v>
      </c>
      <c r="F21" s="174">
        <v>3.2000000000000001E-2</v>
      </c>
      <c r="G21" s="174">
        <v>3.2000000000000001E-2</v>
      </c>
      <c r="H21" s="215"/>
      <c r="I21" s="216"/>
      <c r="J21" s="251"/>
    </row>
    <row r="22" spans="1:10" ht="18" customHeight="1">
      <c r="A22" s="254"/>
      <c r="B22" s="232"/>
      <c r="C22" s="233"/>
      <c r="D22" s="237"/>
      <c r="E22" s="158" t="s">
        <v>90</v>
      </c>
      <c r="F22" s="174">
        <v>3.6999999999999998E-2</v>
      </c>
      <c r="G22" s="174">
        <v>3.6999999999999998E-2</v>
      </c>
      <c r="H22" s="215"/>
      <c r="I22" s="216"/>
      <c r="J22" s="251"/>
    </row>
    <row r="23" spans="1:10" ht="18" customHeight="1">
      <c r="A23" s="255"/>
      <c r="B23" s="234"/>
      <c r="C23" s="235"/>
      <c r="D23" s="238"/>
      <c r="E23" s="158" t="s">
        <v>91</v>
      </c>
      <c r="F23" s="174" t="s">
        <v>92</v>
      </c>
      <c r="G23" s="174" t="s">
        <v>92</v>
      </c>
      <c r="H23" s="215"/>
      <c r="I23" s="216"/>
      <c r="J23" s="251"/>
    </row>
    <row r="24" spans="1:10" ht="18" customHeight="1">
      <c r="A24" s="253">
        <v>2</v>
      </c>
      <c r="B24" s="230" t="s">
        <v>94</v>
      </c>
      <c r="C24" s="231"/>
      <c r="D24" s="236" t="s">
        <v>119</v>
      </c>
      <c r="E24" s="158" t="s">
        <v>88</v>
      </c>
      <c r="F24" s="181">
        <v>0.04</v>
      </c>
      <c r="G24" s="174" t="s">
        <v>93</v>
      </c>
      <c r="H24" s="215"/>
      <c r="I24" s="216"/>
      <c r="J24" s="251"/>
    </row>
    <row r="25" spans="1:10" ht="18" customHeight="1">
      <c r="A25" s="254"/>
      <c r="B25" s="232"/>
      <c r="C25" s="233"/>
      <c r="D25" s="237"/>
      <c r="E25" s="158" t="s">
        <v>89</v>
      </c>
      <c r="F25" s="174" t="s">
        <v>92</v>
      </c>
      <c r="G25" s="174" t="s">
        <v>93</v>
      </c>
      <c r="H25" s="215"/>
      <c r="I25" s="216"/>
      <c r="J25" s="251"/>
    </row>
    <row r="26" spans="1:10" ht="18" customHeight="1">
      <c r="A26" s="254"/>
      <c r="B26" s="232"/>
      <c r="C26" s="233"/>
      <c r="D26" s="237"/>
      <c r="E26" s="158" t="s">
        <v>90</v>
      </c>
      <c r="F26" s="174" t="s">
        <v>92</v>
      </c>
      <c r="G26" s="174" t="s">
        <v>93</v>
      </c>
      <c r="H26" s="215"/>
      <c r="I26" s="216"/>
      <c r="J26" s="251"/>
    </row>
    <row r="27" spans="1:10" ht="18" customHeight="1">
      <c r="A27" s="255"/>
      <c r="B27" s="234"/>
      <c r="C27" s="235"/>
      <c r="D27" s="238"/>
      <c r="E27" s="158" t="s">
        <v>91</v>
      </c>
      <c r="F27" s="174" t="s">
        <v>92</v>
      </c>
      <c r="G27" s="174" t="s">
        <v>93</v>
      </c>
      <c r="H27" s="215"/>
      <c r="I27" s="216"/>
      <c r="J27" s="251"/>
    </row>
    <row r="28" spans="1:10" ht="18" customHeight="1">
      <c r="A28" s="253">
        <v>3</v>
      </c>
      <c r="B28" s="230" t="s">
        <v>121</v>
      </c>
      <c r="C28" s="231"/>
      <c r="D28" s="236" t="s">
        <v>119</v>
      </c>
      <c r="E28" s="158" t="s">
        <v>88</v>
      </c>
      <c r="F28" s="174">
        <v>2.3E-2</v>
      </c>
      <c r="G28" s="174" t="s">
        <v>93</v>
      </c>
      <c r="H28" s="215"/>
      <c r="I28" s="216"/>
      <c r="J28" s="251"/>
    </row>
    <row r="29" spans="1:10" ht="18" customHeight="1">
      <c r="A29" s="254"/>
      <c r="B29" s="232"/>
      <c r="C29" s="233"/>
      <c r="D29" s="237"/>
      <c r="E29" s="158" t="s">
        <v>89</v>
      </c>
      <c r="F29" s="174" t="s">
        <v>92</v>
      </c>
      <c r="G29" s="174" t="s">
        <v>93</v>
      </c>
      <c r="H29" s="215"/>
      <c r="I29" s="216"/>
      <c r="J29" s="251"/>
    </row>
    <row r="30" spans="1:10" ht="18" customHeight="1">
      <c r="A30" s="254"/>
      <c r="B30" s="232"/>
      <c r="C30" s="233"/>
      <c r="D30" s="237"/>
      <c r="E30" s="158" t="s">
        <v>90</v>
      </c>
      <c r="F30" s="174" t="s">
        <v>92</v>
      </c>
      <c r="G30" s="174" t="s">
        <v>93</v>
      </c>
      <c r="H30" s="215"/>
      <c r="I30" s="216"/>
      <c r="J30" s="251"/>
    </row>
    <row r="31" spans="1:10" ht="18" customHeight="1">
      <c r="A31" s="255"/>
      <c r="B31" s="234"/>
      <c r="C31" s="235"/>
      <c r="D31" s="238"/>
      <c r="E31" s="158" t="s">
        <v>91</v>
      </c>
      <c r="F31" s="174" t="s">
        <v>92</v>
      </c>
      <c r="G31" s="174" t="s">
        <v>93</v>
      </c>
      <c r="H31" s="215"/>
      <c r="I31" s="216"/>
      <c r="J31" s="251"/>
    </row>
    <row r="32" spans="1:10" ht="45" customHeight="1" thickBot="1">
      <c r="A32" s="171">
        <v>4</v>
      </c>
      <c r="B32" s="243" t="s">
        <v>95</v>
      </c>
      <c r="C32" s="244"/>
      <c r="D32" s="172" t="s">
        <v>119</v>
      </c>
      <c r="E32" s="172"/>
      <c r="F32" s="175">
        <v>1.6E-2</v>
      </c>
      <c r="G32" s="175" t="s">
        <v>93</v>
      </c>
      <c r="H32" s="217"/>
      <c r="I32" s="218"/>
      <c r="J32" s="252"/>
    </row>
    <row r="33" spans="1:10" ht="27" customHeight="1">
      <c r="A33" s="288" t="s">
        <v>193</v>
      </c>
      <c r="B33" s="289"/>
      <c r="C33" s="289"/>
      <c r="D33" s="289"/>
      <c r="E33" s="289"/>
      <c r="F33" s="289"/>
      <c r="G33" s="289"/>
      <c r="H33" s="289"/>
      <c r="I33" s="290"/>
      <c r="J33" s="49" t="s">
        <v>172</v>
      </c>
    </row>
    <row r="34" spans="1:10" ht="42" customHeight="1">
      <c r="A34" s="61" t="s">
        <v>0</v>
      </c>
      <c r="B34" s="239" t="s">
        <v>83</v>
      </c>
      <c r="C34" s="240"/>
      <c r="D34" s="180" t="s">
        <v>36</v>
      </c>
      <c r="E34" s="180" t="s">
        <v>84</v>
      </c>
      <c r="F34" s="239" t="s">
        <v>173</v>
      </c>
      <c r="G34" s="240"/>
      <c r="H34" s="239" t="s">
        <v>186</v>
      </c>
      <c r="I34" s="240"/>
      <c r="J34" s="251" t="s">
        <v>315</v>
      </c>
    </row>
    <row r="35" spans="1:10" ht="20.25" customHeight="1">
      <c r="A35" s="253">
        <v>1</v>
      </c>
      <c r="B35" s="230" t="s">
        <v>118</v>
      </c>
      <c r="C35" s="231"/>
      <c r="D35" s="236" t="s">
        <v>120</v>
      </c>
      <c r="E35" s="158" t="s">
        <v>88</v>
      </c>
      <c r="F35" s="256">
        <v>0.06</v>
      </c>
      <c r="G35" s="257"/>
      <c r="H35" s="241" t="s">
        <v>143</v>
      </c>
      <c r="I35" s="242"/>
      <c r="J35" s="251"/>
    </row>
    <row r="36" spans="1:10" ht="20.25" customHeight="1">
      <c r="A36" s="254"/>
      <c r="B36" s="232"/>
      <c r="C36" s="233"/>
      <c r="D36" s="237"/>
      <c r="E36" s="158" t="s">
        <v>89</v>
      </c>
      <c r="F36" s="221">
        <v>6.4000000000000001E-2</v>
      </c>
      <c r="G36" s="222"/>
      <c r="H36" s="215"/>
      <c r="I36" s="216"/>
      <c r="J36" s="251"/>
    </row>
    <row r="37" spans="1:10" ht="20.25" customHeight="1">
      <c r="A37" s="254"/>
      <c r="B37" s="232"/>
      <c r="C37" s="233"/>
      <c r="D37" s="237"/>
      <c r="E37" s="158" t="s">
        <v>90</v>
      </c>
      <c r="F37" s="221">
        <v>7.3999999999999996E-2</v>
      </c>
      <c r="G37" s="222"/>
      <c r="H37" s="215"/>
      <c r="I37" s="216"/>
      <c r="J37" s="251"/>
    </row>
    <row r="38" spans="1:10" ht="20.25" customHeight="1">
      <c r="A38" s="255"/>
      <c r="B38" s="234"/>
      <c r="C38" s="235"/>
      <c r="D38" s="238"/>
      <c r="E38" s="158" t="s">
        <v>91</v>
      </c>
      <c r="F38" s="221" t="s">
        <v>92</v>
      </c>
      <c r="G38" s="222"/>
      <c r="H38" s="215"/>
      <c r="I38" s="216"/>
      <c r="J38" s="251"/>
    </row>
    <row r="39" spans="1:10" ht="20.25" customHeight="1">
      <c r="A39" s="253">
        <v>2</v>
      </c>
      <c r="B39" s="230" t="s">
        <v>94</v>
      </c>
      <c r="C39" s="231"/>
      <c r="D39" s="236" t="s">
        <v>119</v>
      </c>
      <c r="E39" s="158" t="s">
        <v>88</v>
      </c>
      <c r="F39" s="256">
        <v>0.04</v>
      </c>
      <c r="G39" s="257"/>
      <c r="H39" s="215"/>
      <c r="I39" s="216"/>
      <c r="J39" s="251"/>
    </row>
    <row r="40" spans="1:10" ht="20.25" customHeight="1">
      <c r="A40" s="254"/>
      <c r="B40" s="232"/>
      <c r="C40" s="233"/>
      <c r="D40" s="237"/>
      <c r="E40" s="158" t="s">
        <v>89</v>
      </c>
      <c r="F40" s="221" t="s">
        <v>92</v>
      </c>
      <c r="G40" s="222"/>
      <c r="H40" s="215"/>
      <c r="I40" s="216"/>
      <c r="J40" s="251"/>
    </row>
    <row r="41" spans="1:10" ht="20.25" customHeight="1">
      <c r="A41" s="254"/>
      <c r="B41" s="232"/>
      <c r="C41" s="233"/>
      <c r="D41" s="237"/>
      <c r="E41" s="158" t="s">
        <v>90</v>
      </c>
      <c r="F41" s="221" t="s">
        <v>92</v>
      </c>
      <c r="G41" s="222"/>
      <c r="H41" s="215"/>
      <c r="I41" s="216"/>
      <c r="J41" s="251"/>
    </row>
    <row r="42" spans="1:10" ht="20.25" customHeight="1">
      <c r="A42" s="255"/>
      <c r="B42" s="234"/>
      <c r="C42" s="235"/>
      <c r="D42" s="238"/>
      <c r="E42" s="158" t="s">
        <v>91</v>
      </c>
      <c r="F42" s="221" t="s">
        <v>92</v>
      </c>
      <c r="G42" s="222"/>
      <c r="H42" s="215"/>
      <c r="I42" s="216"/>
      <c r="J42" s="251"/>
    </row>
    <row r="43" spans="1:10" ht="20.25" customHeight="1">
      <c r="A43" s="253">
        <v>3</v>
      </c>
      <c r="B43" s="230" t="s">
        <v>121</v>
      </c>
      <c r="C43" s="231"/>
      <c r="D43" s="236" t="s">
        <v>119</v>
      </c>
      <c r="E43" s="158" t="s">
        <v>88</v>
      </c>
      <c r="F43" s="221">
        <v>2.3E-2</v>
      </c>
      <c r="G43" s="222"/>
      <c r="H43" s="215"/>
      <c r="I43" s="216"/>
      <c r="J43" s="251"/>
    </row>
    <row r="44" spans="1:10" ht="20.25" customHeight="1">
      <c r="A44" s="254"/>
      <c r="B44" s="232"/>
      <c r="C44" s="233"/>
      <c r="D44" s="237"/>
      <c r="E44" s="158" t="s">
        <v>89</v>
      </c>
      <c r="F44" s="221" t="s">
        <v>92</v>
      </c>
      <c r="G44" s="222"/>
      <c r="H44" s="215"/>
      <c r="I44" s="216"/>
      <c r="J44" s="251"/>
    </row>
    <row r="45" spans="1:10" ht="20.25" customHeight="1">
      <c r="A45" s="254"/>
      <c r="B45" s="232"/>
      <c r="C45" s="233"/>
      <c r="D45" s="237"/>
      <c r="E45" s="158" t="s">
        <v>90</v>
      </c>
      <c r="F45" s="221" t="s">
        <v>92</v>
      </c>
      <c r="G45" s="222"/>
      <c r="H45" s="215"/>
      <c r="I45" s="216"/>
      <c r="J45" s="251"/>
    </row>
    <row r="46" spans="1:10" ht="20.25" customHeight="1">
      <c r="A46" s="255"/>
      <c r="B46" s="234"/>
      <c r="C46" s="235"/>
      <c r="D46" s="238"/>
      <c r="E46" s="158" t="s">
        <v>91</v>
      </c>
      <c r="F46" s="221" t="s">
        <v>92</v>
      </c>
      <c r="G46" s="222"/>
      <c r="H46" s="215"/>
      <c r="I46" s="216"/>
      <c r="J46" s="251"/>
    </row>
    <row r="47" spans="1:10" ht="42" customHeight="1" thickBot="1">
      <c r="A47" s="171">
        <v>4</v>
      </c>
      <c r="B47" s="243" t="s">
        <v>95</v>
      </c>
      <c r="C47" s="244"/>
      <c r="D47" s="172" t="s">
        <v>119</v>
      </c>
      <c r="E47" s="175"/>
      <c r="F47" s="329">
        <v>1.6E-2</v>
      </c>
      <c r="G47" s="330"/>
      <c r="H47" s="217"/>
      <c r="I47" s="218"/>
      <c r="J47" s="252"/>
    </row>
    <row r="48" spans="1:10" ht="31.5" customHeight="1">
      <c r="A48" s="331" t="s">
        <v>174</v>
      </c>
      <c r="B48" s="332"/>
      <c r="C48" s="332"/>
      <c r="D48" s="332"/>
      <c r="E48" s="332"/>
      <c r="F48" s="332"/>
      <c r="G48" s="332"/>
      <c r="H48" s="332"/>
      <c r="I48" s="332"/>
      <c r="J48" s="51" t="s">
        <v>325</v>
      </c>
    </row>
    <row r="49" spans="1:10" ht="37.5" customHeight="1">
      <c r="A49" s="168" t="s">
        <v>0</v>
      </c>
      <c r="B49" s="327" t="s">
        <v>83</v>
      </c>
      <c r="C49" s="335"/>
      <c r="D49" s="328"/>
      <c r="E49" s="155" t="s">
        <v>36</v>
      </c>
      <c r="F49" s="155" t="s">
        <v>176</v>
      </c>
      <c r="G49" s="327" t="s">
        <v>186</v>
      </c>
      <c r="H49" s="335"/>
      <c r="I49" s="328"/>
      <c r="J49" s="460" t="s">
        <v>326</v>
      </c>
    </row>
    <row r="50" spans="1:10" ht="42.75" customHeight="1">
      <c r="A50" s="161">
        <v>1</v>
      </c>
      <c r="B50" s="223" t="s">
        <v>178</v>
      </c>
      <c r="C50" s="224"/>
      <c r="D50" s="225"/>
      <c r="E50" s="174" t="s">
        <v>188</v>
      </c>
      <c r="F50" s="174">
        <v>1.86</v>
      </c>
      <c r="G50" s="452" t="s">
        <v>143</v>
      </c>
      <c r="H50" s="453"/>
      <c r="I50" s="454"/>
      <c r="J50" s="461"/>
    </row>
    <row r="51" spans="1:10" ht="42.75" customHeight="1">
      <c r="A51" s="3" t="s">
        <v>203</v>
      </c>
      <c r="B51" s="223" t="s">
        <v>204</v>
      </c>
      <c r="C51" s="224"/>
      <c r="D51" s="225"/>
      <c r="E51" s="174" t="s">
        <v>177</v>
      </c>
      <c r="F51" s="156">
        <v>2.52</v>
      </c>
      <c r="G51" s="411"/>
      <c r="H51" s="455"/>
      <c r="I51" s="412"/>
      <c r="J51" s="461"/>
    </row>
    <row r="52" spans="1:10" ht="42" customHeight="1">
      <c r="A52" s="3">
        <v>9</v>
      </c>
      <c r="B52" s="223" t="s">
        <v>183</v>
      </c>
      <c r="C52" s="224"/>
      <c r="D52" s="225"/>
      <c r="E52" s="174" t="s">
        <v>177</v>
      </c>
      <c r="F52" s="156">
        <v>0.72</v>
      </c>
      <c r="G52" s="411"/>
      <c r="H52" s="455"/>
      <c r="I52" s="412"/>
      <c r="J52" s="461"/>
    </row>
    <row r="53" spans="1:10" ht="39" customHeight="1">
      <c r="A53" s="159">
        <v>10</v>
      </c>
      <c r="B53" s="230" t="s">
        <v>184</v>
      </c>
      <c r="C53" s="451"/>
      <c r="D53" s="231"/>
      <c r="E53" s="156" t="s">
        <v>177</v>
      </c>
      <c r="F53" s="156">
        <v>2.4500000000000002</v>
      </c>
      <c r="G53" s="411"/>
      <c r="H53" s="455"/>
      <c r="I53" s="412"/>
      <c r="J53" s="461"/>
    </row>
    <row r="54" spans="1:10" ht="42" customHeight="1">
      <c r="A54" s="3">
        <v>19</v>
      </c>
      <c r="B54" s="223" t="s">
        <v>255</v>
      </c>
      <c r="C54" s="224"/>
      <c r="D54" s="225"/>
      <c r="E54" s="174" t="s">
        <v>177</v>
      </c>
      <c r="F54" s="174">
        <v>1.67</v>
      </c>
      <c r="G54" s="411"/>
      <c r="H54" s="455"/>
      <c r="I54" s="412"/>
      <c r="J54" s="461"/>
    </row>
    <row r="55" spans="1:10" ht="42" customHeight="1">
      <c r="A55" s="159">
        <v>20</v>
      </c>
      <c r="B55" s="223" t="s">
        <v>256</v>
      </c>
      <c r="C55" s="224"/>
      <c r="D55" s="225"/>
      <c r="E55" s="174" t="s">
        <v>177</v>
      </c>
      <c r="F55" s="156">
        <v>1.64</v>
      </c>
      <c r="G55" s="411"/>
      <c r="H55" s="455"/>
      <c r="I55" s="412"/>
      <c r="J55" s="461"/>
    </row>
    <row r="56" spans="1:10" ht="42" customHeight="1">
      <c r="A56" s="159">
        <v>21</v>
      </c>
      <c r="B56" s="232" t="s">
        <v>257</v>
      </c>
      <c r="C56" s="357"/>
      <c r="D56" s="233"/>
      <c r="E56" s="157" t="s">
        <v>177</v>
      </c>
      <c r="F56" s="156">
        <v>1.71</v>
      </c>
      <c r="G56" s="411"/>
      <c r="H56" s="455"/>
      <c r="I56" s="412"/>
      <c r="J56" s="461"/>
    </row>
    <row r="57" spans="1:10" ht="42" customHeight="1">
      <c r="A57" s="3">
        <v>22</v>
      </c>
      <c r="B57" s="223" t="s">
        <v>258</v>
      </c>
      <c r="C57" s="224"/>
      <c r="D57" s="225"/>
      <c r="E57" s="174" t="s">
        <v>177</v>
      </c>
      <c r="F57" s="174">
        <v>1.77</v>
      </c>
      <c r="G57" s="456"/>
      <c r="H57" s="457"/>
      <c r="I57" s="458"/>
      <c r="J57" s="462"/>
    </row>
    <row r="58" spans="1:10" ht="55.5" customHeight="1">
      <c r="A58" s="3">
        <v>23</v>
      </c>
      <c r="B58" s="223" t="s">
        <v>259</v>
      </c>
      <c r="C58" s="224"/>
      <c r="D58" s="225"/>
      <c r="E58" s="174" t="s">
        <v>177</v>
      </c>
      <c r="F58" s="174">
        <v>1.85</v>
      </c>
      <c r="G58" s="452" t="s">
        <v>143</v>
      </c>
      <c r="H58" s="453"/>
      <c r="I58" s="454"/>
      <c r="J58" s="302" t="s">
        <v>327</v>
      </c>
    </row>
    <row r="59" spans="1:10" ht="52.5" customHeight="1">
      <c r="A59" s="159">
        <v>24</v>
      </c>
      <c r="B59" s="223" t="s">
        <v>260</v>
      </c>
      <c r="C59" s="224"/>
      <c r="D59" s="225"/>
      <c r="E59" s="174" t="s">
        <v>177</v>
      </c>
      <c r="F59" s="156">
        <v>2.4300000000000002</v>
      </c>
      <c r="G59" s="411"/>
      <c r="H59" s="455"/>
      <c r="I59" s="412"/>
      <c r="J59" s="422"/>
    </row>
    <row r="60" spans="1:10" ht="45" customHeight="1">
      <c r="A60" s="3">
        <v>25</v>
      </c>
      <c r="B60" s="232" t="s">
        <v>261</v>
      </c>
      <c r="C60" s="357"/>
      <c r="D60" s="233"/>
      <c r="E60" s="157" t="s">
        <v>177</v>
      </c>
      <c r="F60" s="174">
        <v>2.4500000000000002</v>
      </c>
      <c r="G60" s="411"/>
      <c r="H60" s="455"/>
      <c r="I60" s="412"/>
      <c r="J60" s="422"/>
    </row>
    <row r="61" spans="1:10" ht="56.25" customHeight="1" thickBot="1">
      <c r="A61" s="91">
        <v>26</v>
      </c>
      <c r="B61" s="243" t="s">
        <v>262</v>
      </c>
      <c r="C61" s="287"/>
      <c r="D61" s="244"/>
      <c r="E61" s="175" t="s">
        <v>177</v>
      </c>
      <c r="F61" s="92">
        <v>2.5</v>
      </c>
      <c r="G61" s="413"/>
      <c r="H61" s="463"/>
      <c r="I61" s="414"/>
      <c r="J61" s="423"/>
    </row>
    <row r="62" spans="1:10" ht="30.75" customHeight="1">
      <c r="A62" s="331" t="s">
        <v>165</v>
      </c>
      <c r="B62" s="332"/>
      <c r="C62" s="332"/>
      <c r="D62" s="332"/>
      <c r="E62" s="332"/>
      <c r="F62" s="332"/>
      <c r="G62" s="332"/>
      <c r="H62" s="332"/>
      <c r="I62" s="332"/>
      <c r="J62" s="1" t="s">
        <v>294</v>
      </c>
    </row>
    <row r="63" spans="1:10" ht="28.5" customHeight="1">
      <c r="A63" s="386" t="s">
        <v>0</v>
      </c>
      <c r="B63" s="389" t="s">
        <v>267</v>
      </c>
      <c r="C63" s="389"/>
      <c r="D63" s="389"/>
      <c r="E63" s="389"/>
      <c r="F63" s="390"/>
      <c r="G63" s="236" t="s">
        <v>266</v>
      </c>
      <c r="H63" s="221" t="s">
        <v>388</v>
      </c>
      <c r="I63" s="222"/>
      <c r="J63" s="459" t="s">
        <v>328</v>
      </c>
    </row>
    <row r="64" spans="1:10" ht="16.5" customHeight="1">
      <c r="A64" s="387"/>
      <c r="B64" s="391"/>
      <c r="C64" s="391"/>
      <c r="D64" s="391"/>
      <c r="E64" s="391"/>
      <c r="F64" s="392"/>
      <c r="G64" s="237"/>
      <c r="H64" s="384" t="s">
        <v>263</v>
      </c>
      <c r="I64" s="385"/>
      <c r="J64" s="251"/>
    </row>
    <row r="65" spans="1:10" ht="36" customHeight="1">
      <c r="A65" s="388"/>
      <c r="B65" s="393"/>
      <c r="C65" s="393"/>
      <c r="D65" s="393"/>
      <c r="E65" s="393"/>
      <c r="F65" s="394"/>
      <c r="G65" s="238"/>
      <c r="H65" s="174" t="s">
        <v>264</v>
      </c>
      <c r="I65" s="195" t="s">
        <v>265</v>
      </c>
      <c r="J65" s="251"/>
    </row>
    <row r="66" spans="1:10" ht="21" customHeight="1">
      <c r="A66" s="196">
        <v>1</v>
      </c>
      <c r="B66" s="396" t="s">
        <v>268</v>
      </c>
      <c r="C66" s="397"/>
      <c r="D66" s="397"/>
      <c r="E66" s="397"/>
      <c r="F66" s="397"/>
      <c r="G66" s="397"/>
      <c r="H66" s="397"/>
      <c r="I66" s="398"/>
      <c r="J66" s="251"/>
    </row>
    <row r="67" spans="1:10" ht="18.75" customHeight="1">
      <c r="A67" s="253" t="s">
        <v>298</v>
      </c>
      <c r="B67" s="245" t="s">
        <v>297</v>
      </c>
      <c r="C67" s="246"/>
      <c r="D67" s="246"/>
      <c r="E67" s="246"/>
      <c r="F67" s="246"/>
      <c r="G67" s="197" t="s">
        <v>272</v>
      </c>
      <c r="H67" s="174">
        <v>6.86</v>
      </c>
      <c r="I67" s="201"/>
      <c r="J67" s="251"/>
    </row>
    <row r="68" spans="1:10" ht="18.75" customHeight="1">
      <c r="A68" s="255"/>
      <c r="B68" s="248"/>
      <c r="C68" s="249"/>
      <c r="D68" s="249"/>
      <c r="E68" s="249"/>
      <c r="F68" s="249"/>
      <c r="G68" s="202" t="s">
        <v>273</v>
      </c>
      <c r="H68" s="174">
        <v>6.66</v>
      </c>
      <c r="I68" s="201"/>
      <c r="J68" s="251"/>
    </row>
    <row r="69" spans="1:10" ht="21" customHeight="1">
      <c r="A69" s="3">
        <v>2</v>
      </c>
      <c r="B69" s="367" t="s">
        <v>274</v>
      </c>
      <c r="C69" s="368"/>
      <c r="D69" s="368"/>
      <c r="E69" s="368"/>
      <c r="F69" s="368"/>
      <c r="G69" s="368"/>
      <c r="H69" s="368"/>
      <c r="I69" s="369"/>
      <c r="J69" s="251"/>
    </row>
    <row r="70" spans="1:10" ht="18.75" customHeight="1">
      <c r="A70" s="253" t="s">
        <v>299</v>
      </c>
      <c r="B70" s="245" t="s">
        <v>297</v>
      </c>
      <c r="C70" s="246"/>
      <c r="D70" s="246"/>
      <c r="E70" s="246"/>
      <c r="F70" s="246"/>
      <c r="G70" s="197" t="s">
        <v>272</v>
      </c>
      <c r="H70" s="174">
        <v>6.66</v>
      </c>
      <c r="I70" s="80"/>
      <c r="J70" s="251"/>
    </row>
    <row r="71" spans="1:10" ht="20.25" customHeight="1">
      <c r="A71" s="255"/>
      <c r="B71" s="248"/>
      <c r="C71" s="249"/>
      <c r="D71" s="249"/>
      <c r="E71" s="249"/>
      <c r="F71" s="249"/>
      <c r="G71" s="202" t="s">
        <v>273</v>
      </c>
      <c r="H71" s="93">
        <v>6.46</v>
      </c>
      <c r="I71" s="81"/>
      <c r="J71" s="251"/>
    </row>
    <row r="72" spans="1:10" ht="20.25" customHeight="1">
      <c r="A72" s="2" t="s">
        <v>20</v>
      </c>
      <c r="B72" s="367" t="s">
        <v>282</v>
      </c>
      <c r="C72" s="368"/>
      <c r="D72" s="368"/>
      <c r="E72" s="368"/>
      <c r="F72" s="368"/>
      <c r="G72" s="368"/>
      <c r="H72" s="368"/>
      <c r="I72" s="369"/>
      <c r="J72" s="251"/>
    </row>
    <row r="73" spans="1:10" ht="19.5" customHeight="1">
      <c r="A73" s="253" t="s">
        <v>300</v>
      </c>
      <c r="B73" s="245" t="s">
        <v>297</v>
      </c>
      <c r="C73" s="246"/>
      <c r="D73" s="246"/>
      <c r="E73" s="246"/>
      <c r="F73" s="246"/>
      <c r="G73" s="197" t="s">
        <v>272</v>
      </c>
      <c r="H73" s="93">
        <v>6.46</v>
      </c>
      <c r="I73" s="94">
        <v>6.05</v>
      </c>
      <c r="J73" s="251"/>
    </row>
    <row r="74" spans="1:10" ht="19.5" customHeight="1">
      <c r="A74" s="255"/>
      <c r="B74" s="248"/>
      <c r="C74" s="249"/>
      <c r="D74" s="249"/>
      <c r="E74" s="249"/>
      <c r="F74" s="249"/>
      <c r="G74" s="202" t="s">
        <v>273</v>
      </c>
      <c r="H74" s="93">
        <v>6.25</v>
      </c>
      <c r="I74" s="94">
        <v>5.45</v>
      </c>
      <c r="J74" s="251"/>
    </row>
    <row r="75" spans="1:10" ht="20.25" customHeight="1">
      <c r="A75" s="2" t="s">
        <v>25</v>
      </c>
      <c r="B75" s="367" t="s">
        <v>283</v>
      </c>
      <c r="C75" s="368"/>
      <c r="D75" s="368"/>
      <c r="E75" s="368"/>
      <c r="F75" s="368"/>
      <c r="G75" s="368"/>
      <c r="H75" s="368"/>
      <c r="I75" s="369"/>
      <c r="J75" s="251"/>
    </row>
    <row r="76" spans="1:10" ht="19.5" customHeight="1">
      <c r="A76" s="253" t="s">
        <v>301</v>
      </c>
      <c r="B76" s="245" t="s">
        <v>297</v>
      </c>
      <c r="C76" s="246"/>
      <c r="D76" s="246"/>
      <c r="E76" s="246"/>
      <c r="F76" s="246"/>
      <c r="G76" s="197" t="s">
        <v>272</v>
      </c>
      <c r="H76" s="93">
        <v>6.25</v>
      </c>
      <c r="I76" s="95">
        <v>5.85</v>
      </c>
      <c r="J76" s="251"/>
    </row>
    <row r="77" spans="1:10" ht="19.5" customHeight="1">
      <c r="A77" s="255"/>
      <c r="B77" s="248"/>
      <c r="C77" s="249"/>
      <c r="D77" s="249"/>
      <c r="E77" s="249"/>
      <c r="F77" s="249"/>
      <c r="G77" s="202" t="s">
        <v>273</v>
      </c>
      <c r="H77" s="93">
        <v>6.05</v>
      </c>
      <c r="I77" s="95">
        <v>5.25</v>
      </c>
      <c r="J77" s="251"/>
    </row>
    <row r="78" spans="1:10" ht="21" customHeight="1">
      <c r="A78" s="2" t="s">
        <v>21</v>
      </c>
      <c r="B78" s="367" t="s">
        <v>284</v>
      </c>
      <c r="C78" s="368"/>
      <c r="D78" s="368"/>
      <c r="E78" s="368"/>
      <c r="F78" s="368"/>
      <c r="G78" s="368"/>
      <c r="H78" s="368"/>
      <c r="I78" s="369"/>
      <c r="J78" s="251"/>
    </row>
    <row r="79" spans="1:10" ht="18.75" customHeight="1">
      <c r="A79" s="253" t="s">
        <v>302</v>
      </c>
      <c r="B79" s="245" t="s">
        <v>297</v>
      </c>
      <c r="C79" s="246"/>
      <c r="D79" s="246"/>
      <c r="E79" s="246"/>
      <c r="F79" s="246"/>
      <c r="G79" s="197" t="s">
        <v>272</v>
      </c>
      <c r="H79" s="93">
        <v>6.05</v>
      </c>
      <c r="I79" s="95">
        <v>5.65</v>
      </c>
      <c r="J79" s="251"/>
    </row>
    <row r="80" spans="1:10" ht="19.5" customHeight="1">
      <c r="A80" s="255"/>
      <c r="B80" s="248"/>
      <c r="C80" s="249"/>
      <c r="D80" s="249"/>
      <c r="E80" s="249"/>
      <c r="F80" s="249"/>
      <c r="G80" s="202" t="s">
        <v>273</v>
      </c>
      <c r="H80" s="93">
        <v>5.85</v>
      </c>
      <c r="I80" s="95">
        <v>5.04</v>
      </c>
      <c r="J80" s="251"/>
    </row>
    <row r="81" spans="1:12" ht="21" customHeight="1">
      <c r="A81" s="2" t="s">
        <v>101</v>
      </c>
      <c r="B81" s="367" t="s">
        <v>287</v>
      </c>
      <c r="C81" s="368"/>
      <c r="D81" s="368"/>
      <c r="E81" s="368"/>
      <c r="F81" s="368"/>
      <c r="G81" s="368"/>
      <c r="H81" s="368"/>
      <c r="I81" s="369"/>
      <c r="J81" s="251"/>
    </row>
    <row r="82" spans="1:12" ht="19.5" customHeight="1">
      <c r="A82" s="253" t="s">
        <v>303</v>
      </c>
      <c r="B82" s="245" t="s">
        <v>297</v>
      </c>
      <c r="C82" s="246"/>
      <c r="D82" s="246"/>
      <c r="E82" s="246"/>
      <c r="F82" s="246"/>
      <c r="G82" s="197" t="s">
        <v>272</v>
      </c>
      <c r="H82" s="93">
        <v>5.85</v>
      </c>
      <c r="I82" s="95">
        <v>5.45</v>
      </c>
      <c r="J82" s="251"/>
    </row>
    <row r="83" spans="1:12" ht="18.75" customHeight="1" thickBot="1">
      <c r="A83" s="275"/>
      <c r="B83" s="401"/>
      <c r="C83" s="402"/>
      <c r="D83" s="402"/>
      <c r="E83" s="402"/>
      <c r="F83" s="402"/>
      <c r="G83" s="203" t="s">
        <v>273</v>
      </c>
      <c r="H83" s="175">
        <v>5.65</v>
      </c>
      <c r="I83" s="167">
        <v>4.84</v>
      </c>
      <c r="J83" s="252"/>
    </row>
    <row r="84" spans="1:12" ht="18.75" customHeight="1">
      <c r="A84" s="185"/>
      <c r="B84" s="204"/>
      <c r="C84" s="204"/>
      <c r="D84" s="204"/>
      <c r="E84" s="204"/>
      <c r="F84" s="204"/>
      <c r="G84" s="198"/>
      <c r="H84" s="185"/>
      <c r="I84" s="185"/>
      <c r="J84" s="148"/>
    </row>
    <row r="85" spans="1:12" ht="18.75" customHeight="1">
      <c r="A85" s="185"/>
      <c r="B85" s="204"/>
      <c r="C85" s="204"/>
      <c r="D85" s="204"/>
      <c r="E85" s="204"/>
      <c r="F85" s="204"/>
      <c r="G85" s="198"/>
      <c r="H85" s="185"/>
      <c r="I85" s="185"/>
      <c r="J85" s="148"/>
    </row>
    <row r="86" spans="1:12" ht="18.75" customHeight="1" thickBot="1">
      <c r="A86" s="185"/>
      <c r="B86" s="204"/>
      <c r="C86" s="204"/>
      <c r="D86" s="204"/>
      <c r="E86" s="204"/>
      <c r="F86" s="204"/>
      <c r="G86" s="198"/>
      <c r="H86" s="185"/>
      <c r="I86" s="185"/>
      <c r="J86" s="148"/>
    </row>
    <row r="87" spans="1:12" ht="33" customHeight="1">
      <c r="A87" s="284" t="s">
        <v>40</v>
      </c>
      <c r="B87" s="285"/>
      <c r="C87" s="285"/>
      <c r="D87" s="285"/>
      <c r="E87" s="285"/>
      <c r="F87" s="285"/>
      <c r="G87" s="285"/>
      <c r="H87" s="285"/>
      <c r="I87" s="286"/>
      <c r="J87" s="1">
        <v>43831</v>
      </c>
    </row>
    <row r="88" spans="1:12" s="52" customFormat="1" ht="40.5" customHeight="1">
      <c r="A88" s="3">
        <v>1</v>
      </c>
      <c r="B88" s="223" t="s">
        <v>397</v>
      </c>
      <c r="C88" s="224"/>
      <c r="D88" s="224"/>
      <c r="E88" s="224"/>
      <c r="F88" s="224"/>
      <c r="G88" s="224"/>
      <c r="H88" s="241">
        <v>7.87</v>
      </c>
      <c r="I88" s="352"/>
      <c r="J88" s="449" t="s">
        <v>398</v>
      </c>
      <c r="K88" s="48"/>
      <c r="L88" s="48"/>
    </row>
    <row r="89" spans="1:12" s="52" customFormat="1" ht="36.75" customHeight="1">
      <c r="A89" s="3">
        <v>2</v>
      </c>
      <c r="B89" s="223" t="s">
        <v>399</v>
      </c>
      <c r="C89" s="224"/>
      <c r="D89" s="224"/>
      <c r="E89" s="224"/>
      <c r="F89" s="224"/>
      <c r="G89" s="224"/>
      <c r="H89" s="241">
        <v>7.32</v>
      </c>
      <c r="I89" s="352"/>
      <c r="J89" s="449"/>
      <c r="K89" s="48"/>
      <c r="L89" s="48"/>
    </row>
    <row r="90" spans="1:12" s="52" customFormat="1" ht="27.75" customHeight="1">
      <c r="A90" s="3">
        <v>3</v>
      </c>
      <c r="B90" s="223" t="s">
        <v>400</v>
      </c>
      <c r="C90" s="224"/>
      <c r="D90" s="224"/>
      <c r="E90" s="224"/>
      <c r="F90" s="224"/>
      <c r="G90" s="224"/>
      <c r="H90" s="241">
        <v>5.85</v>
      </c>
      <c r="I90" s="352"/>
      <c r="J90" s="449"/>
      <c r="K90" s="48"/>
      <c r="L90" s="48"/>
    </row>
    <row r="91" spans="1:12" s="52" customFormat="1" ht="26.25" customHeight="1">
      <c r="A91" s="3">
        <v>4</v>
      </c>
      <c r="B91" s="223" t="s">
        <v>401</v>
      </c>
      <c r="C91" s="224"/>
      <c r="D91" s="224"/>
      <c r="E91" s="224"/>
      <c r="F91" s="224"/>
      <c r="G91" s="224"/>
      <c r="H91" s="399">
        <v>5.3</v>
      </c>
      <c r="I91" s="400"/>
      <c r="J91" s="449"/>
      <c r="K91" s="48"/>
      <c r="L91" s="48"/>
    </row>
    <row r="92" spans="1:12" s="52" customFormat="1" ht="37.5" customHeight="1">
      <c r="A92" s="3">
        <v>5</v>
      </c>
      <c r="B92" s="223" t="s">
        <v>391</v>
      </c>
      <c r="C92" s="224"/>
      <c r="D92" s="224"/>
      <c r="E92" s="224"/>
      <c r="F92" s="224"/>
      <c r="G92" s="224"/>
      <c r="H92" s="241">
        <v>4.95</v>
      </c>
      <c r="I92" s="352"/>
      <c r="J92" s="449"/>
      <c r="K92" s="48"/>
      <c r="L92" s="48"/>
    </row>
    <row r="93" spans="1:12" s="52" customFormat="1" ht="32.25" customHeight="1" thickBot="1">
      <c r="A93" s="6">
        <v>6</v>
      </c>
      <c r="B93" s="243" t="s">
        <v>41</v>
      </c>
      <c r="C93" s="287"/>
      <c r="D93" s="287"/>
      <c r="E93" s="287"/>
      <c r="F93" s="287"/>
      <c r="G93" s="287"/>
      <c r="H93" s="382">
        <v>3.41</v>
      </c>
      <c r="I93" s="383"/>
      <c r="J93" s="450"/>
      <c r="K93" s="48"/>
      <c r="L93" s="48"/>
    </row>
    <row r="94" spans="1:12" ht="15.75">
      <c r="A94" s="185"/>
      <c r="B94" s="56"/>
      <c r="C94" s="148"/>
      <c r="D94" s="148"/>
      <c r="E94" s="148"/>
      <c r="F94" s="185"/>
    </row>
    <row r="95" spans="1:12" ht="15.75" customHeight="1">
      <c r="A95" s="264" t="s">
        <v>33</v>
      </c>
      <c r="B95" s="264"/>
      <c r="C95" s="264"/>
      <c r="D95" s="264"/>
      <c r="E95" s="264"/>
      <c r="F95" s="264"/>
      <c r="G95" s="264"/>
      <c r="H95" s="264"/>
      <c r="I95" s="264"/>
      <c r="J95" s="264"/>
    </row>
    <row r="96" spans="1:12" ht="12.75" customHeight="1" thickBot="1"/>
    <row r="97" spans="1:11" ht="80.25" customHeight="1" thickBot="1">
      <c r="A97" s="7" t="s">
        <v>0</v>
      </c>
      <c r="B97" s="150" t="s">
        <v>29</v>
      </c>
      <c r="C97" s="150" t="s">
        <v>36</v>
      </c>
      <c r="D97" s="166" t="s">
        <v>1</v>
      </c>
      <c r="E97" s="360" t="s">
        <v>51</v>
      </c>
      <c r="F97" s="360"/>
      <c r="G97" s="150" t="s">
        <v>122</v>
      </c>
      <c r="H97" s="150" t="s">
        <v>194</v>
      </c>
      <c r="I97" s="152" t="s">
        <v>27</v>
      </c>
      <c r="J97" s="53" t="s">
        <v>28</v>
      </c>
    </row>
    <row r="98" spans="1:11" ht="75.75" customHeight="1" thickBot="1">
      <c r="A98" s="261" t="str">
        <f>Ангарск!A118</f>
        <v>ВНИМАНИЕ! Переход на новый порядок оплаты за отопление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отложен до 01.01.2021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 (в редакции постановления Правительства РФ от 25.12.2019 №  1822 "О внесении изменений в некоторые акты Правительства Российской Федерации по вопросам предоставления коммунальных услуг, установления и определения нормативов потребления коммунальных услуг")</v>
      </c>
      <c r="B98" s="262"/>
      <c r="C98" s="262"/>
      <c r="D98" s="262"/>
      <c r="E98" s="262"/>
      <c r="F98" s="262"/>
      <c r="G98" s="262"/>
      <c r="H98" s="262"/>
      <c r="I98" s="262"/>
      <c r="J98" s="263"/>
      <c r="K98" s="59"/>
    </row>
    <row r="99" spans="1:11" ht="22.5" customHeight="1">
      <c r="A99" s="364" t="s">
        <v>75</v>
      </c>
      <c r="B99" s="365"/>
      <c r="C99" s="366"/>
      <c r="D99" s="273">
        <f>Ангарск!D119</f>
        <v>1074.8</v>
      </c>
      <c r="E99" s="280" t="s">
        <v>242</v>
      </c>
      <c r="F99" s="280"/>
      <c r="G99" s="11" t="s">
        <v>5</v>
      </c>
      <c r="H99" s="316" t="s">
        <v>123</v>
      </c>
      <c r="I99" s="186" t="s">
        <v>374</v>
      </c>
      <c r="J99" s="1" t="s">
        <v>53</v>
      </c>
    </row>
    <row r="100" spans="1:11" ht="66.75" customHeight="1">
      <c r="A100" s="253">
        <v>1</v>
      </c>
      <c r="B100" s="276" t="s">
        <v>6</v>
      </c>
      <c r="C100" s="228" t="s">
        <v>7</v>
      </c>
      <c r="D100" s="448"/>
      <c r="E100" s="281"/>
      <c r="F100" s="281"/>
      <c r="G100" s="319">
        <f>0.034444*D99</f>
        <v>37.020411199999998</v>
      </c>
      <c r="H100" s="317"/>
      <c r="I100" s="415" t="s">
        <v>352</v>
      </c>
      <c r="J100" s="379" t="s">
        <v>63</v>
      </c>
      <c r="K100" s="48">
        <f>0.025833*12/9</f>
        <v>3.4444000000000002E-2</v>
      </c>
    </row>
    <row r="101" spans="1:11" ht="45" customHeight="1">
      <c r="A101" s="254"/>
      <c r="B101" s="277"/>
      <c r="C101" s="265"/>
      <c r="D101" s="137" t="s">
        <v>10</v>
      </c>
      <c r="E101" s="281"/>
      <c r="F101" s="281"/>
      <c r="G101" s="320"/>
      <c r="H101" s="317"/>
      <c r="I101" s="416"/>
      <c r="J101" s="304"/>
    </row>
    <row r="102" spans="1:11" ht="87.75" customHeight="1" thickBot="1">
      <c r="A102" s="275"/>
      <c r="B102" s="278"/>
      <c r="C102" s="279"/>
      <c r="D102" s="139"/>
      <c r="E102" s="282"/>
      <c r="F102" s="282"/>
      <c r="G102" s="321"/>
      <c r="H102" s="318"/>
      <c r="I102" s="417"/>
      <c r="J102" s="305"/>
    </row>
    <row r="103" spans="1:11" ht="66" customHeight="1">
      <c r="A103" s="445" t="s">
        <v>155</v>
      </c>
      <c r="B103" s="446"/>
      <c r="C103" s="447"/>
      <c r="D103" s="119">
        <v>1127.82</v>
      </c>
      <c r="E103" s="441" t="s">
        <v>244</v>
      </c>
      <c r="F103" s="442"/>
      <c r="G103" s="58" t="s">
        <v>5</v>
      </c>
      <c r="H103" s="316" t="s">
        <v>123</v>
      </c>
      <c r="I103" s="186" t="s">
        <v>374</v>
      </c>
      <c r="J103" s="30" t="s">
        <v>144</v>
      </c>
    </row>
    <row r="104" spans="1:11" ht="225.75" customHeight="1" thickBot="1">
      <c r="A104" s="6">
        <v>1</v>
      </c>
      <c r="B104" s="183" t="s">
        <v>6</v>
      </c>
      <c r="C104" s="37" t="s">
        <v>7</v>
      </c>
      <c r="D104" s="139" t="s">
        <v>42</v>
      </c>
      <c r="E104" s="443"/>
      <c r="F104" s="444"/>
      <c r="G104" s="120">
        <f>0.034444*D103</f>
        <v>38.846632079999999</v>
      </c>
      <c r="H104" s="318"/>
      <c r="I104" s="46" t="s">
        <v>353</v>
      </c>
      <c r="J104" s="57" t="s">
        <v>156</v>
      </c>
      <c r="K104" s="129"/>
    </row>
    <row r="105" spans="1:11" ht="45" customHeight="1">
      <c r="A105" s="208" t="s">
        <v>76</v>
      </c>
      <c r="B105" s="209"/>
      <c r="C105" s="209"/>
      <c r="D105" s="210"/>
      <c r="E105" s="184" t="s">
        <v>195</v>
      </c>
      <c r="F105" s="12" t="s">
        <v>67</v>
      </c>
      <c r="G105" s="213" t="s">
        <v>226</v>
      </c>
      <c r="H105" s="214"/>
      <c r="I105" s="186" t="s">
        <v>374</v>
      </c>
      <c r="J105" s="13" t="s">
        <v>82</v>
      </c>
    </row>
    <row r="106" spans="1:11" ht="76.5" customHeight="1">
      <c r="A106" s="3">
        <v>1</v>
      </c>
      <c r="B106" s="182" t="s">
        <v>124</v>
      </c>
      <c r="C106" s="241" t="s">
        <v>9</v>
      </c>
      <c r="D106" s="358">
        <f>Ангарск!D124</f>
        <v>81.470331200000004</v>
      </c>
      <c r="E106" s="147">
        <v>3.17</v>
      </c>
      <c r="F106" s="100">
        <f>E106*D106</f>
        <v>258.26094990400003</v>
      </c>
      <c r="G106" s="215"/>
      <c r="H106" s="216"/>
      <c r="I106" s="433" t="s">
        <v>347</v>
      </c>
      <c r="J106" s="379" t="s">
        <v>329</v>
      </c>
    </row>
    <row r="107" spans="1:11" ht="75.75" customHeight="1">
      <c r="A107" s="2" t="s">
        <v>23</v>
      </c>
      <c r="B107" s="182" t="s">
        <v>125</v>
      </c>
      <c r="C107" s="215"/>
      <c r="D107" s="359"/>
      <c r="E107" s="147">
        <v>3.22</v>
      </c>
      <c r="F107" s="100">
        <f>E107*D106</f>
        <v>262.334466464</v>
      </c>
      <c r="G107" s="215"/>
      <c r="H107" s="216"/>
      <c r="I107" s="307"/>
      <c r="J107" s="304"/>
    </row>
    <row r="108" spans="1:11" ht="75.75" customHeight="1">
      <c r="A108" s="2" t="s">
        <v>20</v>
      </c>
      <c r="B108" s="143" t="s">
        <v>126</v>
      </c>
      <c r="C108" s="215"/>
      <c r="D108" s="359"/>
      <c r="E108" s="147">
        <v>3.28</v>
      </c>
      <c r="F108" s="100">
        <f>E108*D106</f>
        <v>267.22268633599998</v>
      </c>
      <c r="G108" s="215"/>
      <c r="H108" s="216"/>
      <c r="I108" s="307"/>
      <c r="J108" s="304"/>
    </row>
    <row r="109" spans="1:11" ht="63.75">
      <c r="A109" s="2" t="s">
        <v>25</v>
      </c>
      <c r="B109" s="143" t="s">
        <v>127</v>
      </c>
      <c r="C109" s="215"/>
      <c r="D109" s="359"/>
      <c r="E109" s="147">
        <v>1.68</v>
      </c>
      <c r="F109" s="100">
        <f>E109*D106</f>
        <v>136.87015641600001</v>
      </c>
      <c r="G109" s="215"/>
      <c r="H109" s="216"/>
      <c r="I109" s="307"/>
      <c r="J109" s="304"/>
    </row>
    <row r="110" spans="1:11" ht="63.75" customHeight="1">
      <c r="A110" s="2" t="s">
        <v>21</v>
      </c>
      <c r="B110" s="182" t="s">
        <v>128</v>
      </c>
      <c r="C110" s="215"/>
      <c r="D110" s="359"/>
      <c r="E110" s="147">
        <v>2.62</v>
      </c>
      <c r="F110" s="100">
        <f>E110*D106</f>
        <v>213.45226774400001</v>
      </c>
      <c r="G110" s="215"/>
      <c r="H110" s="216"/>
      <c r="I110" s="307"/>
      <c r="J110" s="304"/>
    </row>
    <row r="111" spans="1:11" ht="65.25" customHeight="1">
      <c r="A111" s="2" t="s">
        <v>224</v>
      </c>
      <c r="B111" s="182" t="s">
        <v>98</v>
      </c>
      <c r="C111" s="354"/>
      <c r="D111" s="96" t="s">
        <v>10</v>
      </c>
      <c r="E111" s="154">
        <v>1.9</v>
      </c>
      <c r="F111" s="112">
        <f>E111*D106</f>
        <v>154.79362928</v>
      </c>
      <c r="G111" s="354"/>
      <c r="H111" s="356"/>
      <c r="I111" s="434"/>
      <c r="J111" s="380"/>
    </row>
    <row r="112" spans="1:11" ht="62.25" customHeight="1">
      <c r="A112" s="2" t="s">
        <v>99</v>
      </c>
      <c r="B112" s="182" t="s">
        <v>129</v>
      </c>
      <c r="C112" s="228" t="s">
        <v>9</v>
      </c>
      <c r="D112" s="142">
        <f>D106</f>
        <v>81.470331200000004</v>
      </c>
      <c r="E112" s="14">
        <v>1.23</v>
      </c>
      <c r="F112" s="100">
        <f>E112*D106</f>
        <v>100.208507376</v>
      </c>
      <c r="G112" s="71"/>
      <c r="H112" s="72"/>
      <c r="I112" s="97"/>
      <c r="J112" s="75"/>
    </row>
    <row r="113" spans="1:10" ht="76.5" customHeight="1" thickBot="1">
      <c r="A113" s="22" t="s">
        <v>100</v>
      </c>
      <c r="B113" s="183" t="s">
        <v>130</v>
      </c>
      <c r="C113" s="279"/>
      <c r="D113" s="176" t="s">
        <v>10</v>
      </c>
      <c r="E113" s="29">
        <v>2.15</v>
      </c>
      <c r="F113" s="23">
        <f>E113*D106</f>
        <v>175.16121208000001</v>
      </c>
      <c r="G113" s="73"/>
      <c r="H113" s="74"/>
      <c r="I113" s="98"/>
      <c r="J113" s="76"/>
    </row>
    <row r="114" spans="1:10" ht="47.25" customHeight="1">
      <c r="A114" s="208" t="s">
        <v>80</v>
      </c>
      <c r="B114" s="209"/>
      <c r="C114" s="209"/>
      <c r="D114" s="210"/>
      <c r="E114" s="184" t="s">
        <v>195</v>
      </c>
      <c r="F114" s="12" t="s">
        <v>67</v>
      </c>
      <c r="G114" s="213" t="s">
        <v>226</v>
      </c>
      <c r="H114" s="214"/>
      <c r="I114" s="188" t="s">
        <v>374</v>
      </c>
      <c r="J114" s="13" t="s">
        <v>82</v>
      </c>
    </row>
    <row r="115" spans="1:10" ht="79.5" customHeight="1">
      <c r="A115" s="161">
        <v>1</v>
      </c>
      <c r="B115" s="163" t="s">
        <v>124</v>
      </c>
      <c r="C115" s="265" t="s">
        <v>9</v>
      </c>
      <c r="D115" s="272">
        <v>15.28</v>
      </c>
      <c r="E115" s="141">
        <v>4.18</v>
      </c>
      <c r="F115" s="100">
        <f>E115*D115</f>
        <v>63.870399999999997</v>
      </c>
      <c r="G115" s="215"/>
      <c r="H115" s="216"/>
      <c r="I115" s="433" t="s">
        <v>418</v>
      </c>
      <c r="J115" s="379" t="s">
        <v>330</v>
      </c>
    </row>
    <row r="116" spans="1:10" ht="79.5" customHeight="1">
      <c r="A116" s="2" t="s">
        <v>23</v>
      </c>
      <c r="B116" s="143" t="s">
        <v>125</v>
      </c>
      <c r="C116" s="265"/>
      <c r="D116" s="272"/>
      <c r="E116" s="154">
        <v>4.32</v>
      </c>
      <c r="F116" s="112">
        <f>E116*D115</f>
        <v>66.009600000000006</v>
      </c>
      <c r="G116" s="215"/>
      <c r="H116" s="216"/>
      <c r="I116" s="307"/>
      <c r="J116" s="304"/>
    </row>
    <row r="117" spans="1:10" ht="76.5" customHeight="1">
      <c r="A117" s="2" t="s">
        <v>20</v>
      </c>
      <c r="B117" s="143" t="s">
        <v>126</v>
      </c>
      <c r="C117" s="265"/>
      <c r="D117" s="272"/>
      <c r="E117" s="147">
        <v>4.2699999999999996</v>
      </c>
      <c r="F117" s="112">
        <f>E117*D115</f>
        <v>65.245599999999996</v>
      </c>
      <c r="G117" s="215"/>
      <c r="H117" s="216"/>
      <c r="I117" s="307"/>
      <c r="J117" s="304"/>
    </row>
    <row r="118" spans="1:10" ht="63.75">
      <c r="A118" s="2" t="s">
        <v>25</v>
      </c>
      <c r="B118" s="143" t="s">
        <v>127</v>
      </c>
      <c r="C118" s="265"/>
      <c r="D118" s="272"/>
      <c r="E118" s="147">
        <v>2.98</v>
      </c>
      <c r="F118" s="112">
        <f>E118*D115</f>
        <v>45.534399999999998</v>
      </c>
      <c r="G118" s="215"/>
      <c r="H118" s="216"/>
      <c r="I118" s="307"/>
      <c r="J118" s="304"/>
    </row>
    <row r="119" spans="1:10" ht="63.75">
      <c r="A119" s="2" t="s">
        <v>21</v>
      </c>
      <c r="B119" s="143" t="s">
        <v>128</v>
      </c>
      <c r="C119" s="265"/>
      <c r="D119" s="272"/>
      <c r="E119" s="147">
        <v>3.74</v>
      </c>
      <c r="F119" s="112">
        <f>E119*D115</f>
        <v>57.147199999999998</v>
      </c>
      <c r="G119" s="215"/>
      <c r="H119" s="216"/>
      <c r="I119" s="307"/>
      <c r="J119" s="304"/>
    </row>
    <row r="120" spans="1:10" ht="87" customHeight="1">
      <c r="A120" s="2" t="s">
        <v>101</v>
      </c>
      <c r="B120" s="143" t="s">
        <v>131</v>
      </c>
      <c r="C120" s="265"/>
      <c r="D120" s="272"/>
      <c r="E120" s="147">
        <v>7.36</v>
      </c>
      <c r="F120" s="100">
        <f>E120*D115</f>
        <v>112.46080000000001</v>
      </c>
      <c r="G120" s="215"/>
      <c r="H120" s="216"/>
      <c r="I120" s="307"/>
      <c r="J120" s="304"/>
    </row>
    <row r="121" spans="1:10" ht="75.75" customHeight="1">
      <c r="A121" s="2" t="s">
        <v>102</v>
      </c>
      <c r="B121" s="143" t="s">
        <v>132</v>
      </c>
      <c r="C121" s="354"/>
      <c r="D121" s="19" t="s">
        <v>10</v>
      </c>
      <c r="E121" s="154">
        <v>7.46</v>
      </c>
      <c r="F121" s="100">
        <f>E121*D115</f>
        <v>113.9888</v>
      </c>
      <c r="G121" s="354"/>
      <c r="H121" s="356"/>
      <c r="I121" s="434"/>
      <c r="J121" s="380"/>
    </row>
    <row r="122" spans="1:10" ht="78.75" customHeight="1">
      <c r="A122" s="2" t="s">
        <v>103</v>
      </c>
      <c r="B122" s="143" t="s">
        <v>133</v>
      </c>
      <c r="C122" s="228" t="s">
        <v>9</v>
      </c>
      <c r="D122" s="271">
        <f>D115</f>
        <v>15.28</v>
      </c>
      <c r="E122" s="17">
        <v>7.56</v>
      </c>
      <c r="F122" s="100">
        <f>E122*D115</f>
        <v>115.51679999999999</v>
      </c>
      <c r="G122" s="241" t="s">
        <v>226</v>
      </c>
      <c r="H122" s="242"/>
      <c r="I122" s="433" t="s">
        <v>419</v>
      </c>
      <c r="J122" s="379" t="s">
        <v>331</v>
      </c>
    </row>
    <row r="123" spans="1:10" ht="74.25" customHeight="1">
      <c r="A123" s="145" t="s">
        <v>104</v>
      </c>
      <c r="B123" s="143" t="s">
        <v>134</v>
      </c>
      <c r="C123" s="265"/>
      <c r="D123" s="272"/>
      <c r="E123" s="17">
        <v>7.16</v>
      </c>
      <c r="F123" s="100">
        <f>E123*D115</f>
        <v>109.40479999999999</v>
      </c>
      <c r="G123" s="215"/>
      <c r="H123" s="216"/>
      <c r="I123" s="307"/>
      <c r="J123" s="304"/>
    </row>
    <row r="124" spans="1:10" ht="66" customHeight="1">
      <c r="A124" s="2" t="s">
        <v>105</v>
      </c>
      <c r="B124" s="143" t="s">
        <v>135</v>
      </c>
      <c r="C124" s="265"/>
      <c r="D124" s="272"/>
      <c r="E124" s="17">
        <v>6.36</v>
      </c>
      <c r="F124" s="100">
        <f>E124*D115</f>
        <v>97.180800000000005</v>
      </c>
      <c r="G124" s="215"/>
      <c r="H124" s="216"/>
      <c r="I124" s="307"/>
      <c r="J124" s="304"/>
    </row>
    <row r="125" spans="1:10" ht="51.75" customHeight="1">
      <c r="A125" s="2" t="s">
        <v>106</v>
      </c>
      <c r="B125" s="143" t="s">
        <v>107</v>
      </c>
      <c r="C125" s="265"/>
      <c r="D125" s="272"/>
      <c r="E125" s="17">
        <v>3.86</v>
      </c>
      <c r="F125" s="100">
        <f>E125*D115</f>
        <v>58.980799999999995</v>
      </c>
      <c r="G125" s="215"/>
      <c r="H125" s="216"/>
      <c r="I125" s="307"/>
      <c r="J125" s="304"/>
    </row>
    <row r="126" spans="1:10" ht="63.75">
      <c r="A126" s="2" t="s">
        <v>108</v>
      </c>
      <c r="B126" s="143" t="s">
        <v>136</v>
      </c>
      <c r="C126" s="265"/>
      <c r="D126" s="272"/>
      <c r="E126" s="17">
        <v>3.15</v>
      </c>
      <c r="F126" s="100">
        <f>E126*D115</f>
        <v>48.131999999999998</v>
      </c>
      <c r="G126" s="215"/>
      <c r="H126" s="216"/>
      <c r="I126" s="307"/>
      <c r="J126" s="304"/>
    </row>
    <row r="127" spans="1:10" ht="72.75" customHeight="1">
      <c r="A127" s="2" t="s">
        <v>109</v>
      </c>
      <c r="B127" s="182" t="s">
        <v>110</v>
      </c>
      <c r="C127" s="265"/>
      <c r="D127" s="272"/>
      <c r="E127" s="17">
        <v>5.0199999999999996</v>
      </c>
      <c r="F127" s="100">
        <f>E127*D115</f>
        <v>76.70559999999999</v>
      </c>
      <c r="G127" s="215"/>
      <c r="H127" s="216"/>
      <c r="I127" s="307"/>
      <c r="J127" s="304"/>
    </row>
    <row r="128" spans="1:10" ht="63.75">
      <c r="A128" s="145" t="s">
        <v>111</v>
      </c>
      <c r="B128" s="143" t="s">
        <v>137</v>
      </c>
      <c r="C128" s="265"/>
      <c r="D128" s="272"/>
      <c r="E128" s="17">
        <v>1.72</v>
      </c>
      <c r="F128" s="100">
        <f>E128*D115</f>
        <v>26.281599999999997</v>
      </c>
      <c r="G128" s="215"/>
      <c r="H128" s="216"/>
      <c r="I128" s="307"/>
      <c r="J128" s="304"/>
    </row>
    <row r="129" spans="1:11" ht="25.5">
      <c r="A129" s="145" t="s">
        <v>112</v>
      </c>
      <c r="B129" s="143" t="s">
        <v>113</v>
      </c>
      <c r="C129" s="265"/>
      <c r="D129" s="272"/>
      <c r="E129" s="17">
        <v>0.76</v>
      </c>
      <c r="F129" s="100">
        <f>E129*D115</f>
        <v>11.6128</v>
      </c>
      <c r="G129" s="215"/>
      <c r="H129" s="216"/>
      <c r="I129" s="307"/>
      <c r="J129" s="304"/>
    </row>
    <row r="130" spans="1:11" ht="63.75">
      <c r="A130" s="2" t="s">
        <v>97</v>
      </c>
      <c r="B130" s="182" t="s">
        <v>98</v>
      </c>
      <c r="C130" s="265"/>
      <c r="D130" s="272"/>
      <c r="E130" s="17">
        <v>2.98</v>
      </c>
      <c r="F130" s="100">
        <f>E130*D115</f>
        <v>45.534399999999998</v>
      </c>
      <c r="G130" s="215"/>
      <c r="H130" s="216"/>
      <c r="I130" s="307"/>
      <c r="J130" s="304"/>
    </row>
    <row r="131" spans="1:11" ht="66" customHeight="1">
      <c r="A131" s="2" t="s">
        <v>99</v>
      </c>
      <c r="B131" s="182" t="s">
        <v>129</v>
      </c>
      <c r="C131" s="265"/>
      <c r="D131" s="272"/>
      <c r="E131" s="154">
        <v>2.62</v>
      </c>
      <c r="F131" s="100">
        <f>E131*D115</f>
        <v>40.0336</v>
      </c>
      <c r="G131" s="215"/>
      <c r="H131" s="216"/>
      <c r="I131" s="307"/>
      <c r="J131" s="304"/>
    </row>
    <row r="132" spans="1:11" ht="66.75" customHeight="1">
      <c r="A132" s="2" t="s">
        <v>114</v>
      </c>
      <c r="B132" s="143" t="s">
        <v>138</v>
      </c>
      <c r="C132" s="265"/>
      <c r="D132" s="272"/>
      <c r="E132" s="17">
        <v>3.86</v>
      </c>
      <c r="F132" s="100">
        <f>E132*D115</f>
        <v>58.980799999999995</v>
      </c>
      <c r="G132" s="215"/>
      <c r="H132" s="216"/>
      <c r="I132" s="307"/>
      <c r="J132" s="304"/>
    </row>
    <row r="133" spans="1:11" ht="66.75" customHeight="1">
      <c r="A133" s="2" t="s">
        <v>115</v>
      </c>
      <c r="B133" s="182" t="s">
        <v>139</v>
      </c>
      <c r="C133" s="229"/>
      <c r="D133" s="138" t="s">
        <v>10</v>
      </c>
      <c r="E133" s="17">
        <v>3.1</v>
      </c>
      <c r="F133" s="100">
        <f>E133*D115</f>
        <v>47.368000000000002</v>
      </c>
      <c r="G133" s="354"/>
      <c r="H133" s="356"/>
      <c r="I133" s="434"/>
      <c r="J133" s="380"/>
    </row>
    <row r="134" spans="1:11" ht="69" customHeight="1">
      <c r="A134" s="2" t="s">
        <v>116</v>
      </c>
      <c r="B134" s="182" t="s">
        <v>140</v>
      </c>
      <c r="C134" s="228" t="s">
        <v>9</v>
      </c>
      <c r="D134" s="134">
        <f>D115</f>
        <v>15.28</v>
      </c>
      <c r="E134" s="17">
        <v>1.01</v>
      </c>
      <c r="F134" s="100">
        <f>E134*D115</f>
        <v>15.4328</v>
      </c>
      <c r="G134" s="241" t="s">
        <v>226</v>
      </c>
      <c r="H134" s="242"/>
      <c r="I134" s="433" t="s">
        <v>420</v>
      </c>
      <c r="J134" s="379" t="s">
        <v>332</v>
      </c>
    </row>
    <row r="135" spans="1:11" ht="78" customHeight="1">
      <c r="A135" s="145" t="s">
        <v>100</v>
      </c>
      <c r="B135" s="162" t="s">
        <v>130</v>
      </c>
      <c r="C135" s="229"/>
      <c r="D135" s="137" t="s">
        <v>10</v>
      </c>
      <c r="E135" s="16">
        <v>3.44</v>
      </c>
      <c r="F135" s="134">
        <f>E135*D115</f>
        <v>52.563199999999995</v>
      </c>
      <c r="G135" s="215"/>
      <c r="H135" s="216"/>
      <c r="I135" s="307"/>
      <c r="J135" s="304"/>
    </row>
    <row r="136" spans="1:11" ht="35.25" customHeight="1">
      <c r="A136" s="437" t="s">
        <v>243</v>
      </c>
      <c r="B136" s="438"/>
      <c r="C136" s="438"/>
      <c r="D136" s="439"/>
      <c r="E136" s="34"/>
      <c r="F136" s="35"/>
      <c r="G136" s="215"/>
      <c r="H136" s="216"/>
      <c r="I136" s="307"/>
      <c r="J136" s="304"/>
    </row>
    <row r="137" spans="1:11" ht="78.75" customHeight="1">
      <c r="A137" s="3" t="s">
        <v>203</v>
      </c>
      <c r="B137" s="182" t="s">
        <v>133</v>
      </c>
      <c r="C137" s="430" t="s">
        <v>9</v>
      </c>
      <c r="D137" s="435" t="s">
        <v>433</v>
      </c>
      <c r="E137" s="36" t="s">
        <v>159</v>
      </c>
      <c r="F137" s="205">
        <f>E137*D137</f>
        <v>29.9376</v>
      </c>
      <c r="G137" s="215"/>
      <c r="H137" s="216"/>
      <c r="I137" s="307"/>
      <c r="J137" s="304"/>
    </row>
    <row r="138" spans="1:11" ht="66.75" customHeight="1">
      <c r="A138" s="2" t="s">
        <v>105</v>
      </c>
      <c r="B138" s="143" t="s">
        <v>135</v>
      </c>
      <c r="C138" s="431"/>
      <c r="D138" s="436"/>
      <c r="E138" s="77" t="s">
        <v>160</v>
      </c>
      <c r="F138" s="100">
        <f>E138*D137</f>
        <v>25.185600000000001</v>
      </c>
      <c r="G138" s="215"/>
      <c r="H138" s="216"/>
      <c r="I138" s="307"/>
      <c r="J138" s="304"/>
    </row>
    <row r="139" spans="1:11" ht="64.5" customHeight="1" thickBot="1">
      <c r="A139" s="22" t="s">
        <v>111</v>
      </c>
      <c r="B139" s="183" t="s">
        <v>137</v>
      </c>
      <c r="C139" s="432"/>
      <c r="D139" s="206" t="s">
        <v>10</v>
      </c>
      <c r="E139" s="78" t="s">
        <v>146</v>
      </c>
      <c r="F139" s="23">
        <f>E139*D137</f>
        <v>6.8111999999999995</v>
      </c>
      <c r="G139" s="217"/>
      <c r="H139" s="218"/>
      <c r="I139" s="309"/>
      <c r="J139" s="305"/>
      <c r="K139" s="60"/>
    </row>
    <row r="140" spans="1:11" ht="44.25" customHeight="1">
      <c r="A140" s="364" t="s">
        <v>81</v>
      </c>
      <c r="B140" s="365"/>
      <c r="C140" s="365"/>
      <c r="D140" s="366"/>
      <c r="E140" s="47" t="s">
        <v>8</v>
      </c>
      <c r="F140" s="12" t="s">
        <v>67</v>
      </c>
      <c r="G140" s="213" t="s">
        <v>226</v>
      </c>
      <c r="H140" s="214"/>
      <c r="I140" s="188" t="s">
        <v>374</v>
      </c>
      <c r="J140" s="13" t="s">
        <v>82</v>
      </c>
    </row>
    <row r="141" spans="1:11" ht="80.25" customHeight="1">
      <c r="A141" s="3">
        <v>1</v>
      </c>
      <c r="B141" s="143" t="s">
        <v>124</v>
      </c>
      <c r="C141" s="228" t="s">
        <v>9</v>
      </c>
      <c r="D141" s="271">
        <v>17.53</v>
      </c>
      <c r="E141" s="140">
        <v>7.35</v>
      </c>
      <c r="F141" s="100">
        <f>E141*D141</f>
        <v>128.84550000000002</v>
      </c>
      <c r="G141" s="215"/>
      <c r="H141" s="216"/>
      <c r="I141" s="433" t="s">
        <v>421</v>
      </c>
      <c r="J141" s="379" t="s">
        <v>333</v>
      </c>
    </row>
    <row r="142" spans="1:11" ht="81.75" customHeight="1">
      <c r="A142" s="2" t="s">
        <v>23</v>
      </c>
      <c r="B142" s="143" t="s">
        <v>125</v>
      </c>
      <c r="C142" s="265"/>
      <c r="D142" s="272"/>
      <c r="E142" s="17">
        <v>7.54</v>
      </c>
      <c r="F142" s="100">
        <f>E142*D141</f>
        <v>132.17620000000002</v>
      </c>
      <c r="G142" s="215"/>
      <c r="H142" s="216"/>
      <c r="I142" s="307"/>
      <c r="J142" s="304"/>
    </row>
    <row r="143" spans="1:11" ht="81" customHeight="1">
      <c r="A143" s="2" t="s">
        <v>20</v>
      </c>
      <c r="B143" s="143" t="s">
        <v>126</v>
      </c>
      <c r="C143" s="265"/>
      <c r="D143" s="272"/>
      <c r="E143" s="14">
        <v>7.55</v>
      </c>
      <c r="F143" s="100">
        <f>E143*D141</f>
        <v>132.35150000000002</v>
      </c>
      <c r="G143" s="215"/>
      <c r="H143" s="216"/>
      <c r="I143" s="307"/>
      <c r="J143" s="304"/>
    </row>
    <row r="144" spans="1:11" ht="63.75" customHeight="1">
      <c r="A144" s="2" t="s">
        <v>25</v>
      </c>
      <c r="B144" s="143" t="s">
        <v>127</v>
      </c>
      <c r="C144" s="229"/>
      <c r="D144" s="138" t="s">
        <v>10</v>
      </c>
      <c r="E144" s="14">
        <v>4.66</v>
      </c>
      <c r="F144" s="100">
        <f>E144*D141</f>
        <v>81.689800000000005</v>
      </c>
      <c r="G144" s="354"/>
      <c r="H144" s="356"/>
      <c r="I144" s="434"/>
      <c r="J144" s="380"/>
    </row>
    <row r="145" spans="1:10" ht="63.75" customHeight="1">
      <c r="A145" s="2" t="s">
        <v>21</v>
      </c>
      <c r="B145" s="143" t="s">
        <v>128</v>
      </c>
      <c r="C145" s="228" t="s">
        <v>9</v>
      </c>
      <c r="D145" s="271">
        <f>D141</f>
        <v>17.53</v>
      </c>
      <c r="E145" s="14">
        <v>6.36</v>
      </c>
      <c r="F145" s="100">
        <f>E145*D141</f>
        <v>111.49080000000001</v>
      </c>
      <c r="G145" s="241" t="s">
        <v>226</v>
      </c>
      <c r="H145" s="242"/>
      <c r="I145" s="433" t="s">
        <v>418</v>
      </c>
      <c r="J145" s="379" t="s">
        <v>332</v>
      </c>
    </row>
    <row r="146" spans="1:10" ht="86.25" customHeight="1">
      <c r="A146" s="2" t="s">
        <v>101</v>
      </c>
      <c r="B146" s="143" t="s">
        <v>131</v>
      </c>
      <c r="C146" s="265"/>
      <c r="D146" s="424"/>
      <c r="E146" s="146">
        <v>7.36</v>
      </c>
      <c r="F146" s="100">
        <f>E146*D141</f>
        <v>129.02080000000001</v>
      </c>
      <c r="G146" s="215"/>
      <c r="H146" s="216"/>
      <c r="I146" s="307"/>
      <c r="J146" s="304"/>
    </row>
    <row r="147" spans="1:10" ht="80.25" customHeight="1">
      <c r="A147" s="2" t="s">
        <v>102</v>
      </c>
      <c r="B147" s="143" t="s">
        <v>132</v>
      </c>
      <c r="C147" s="265"/>
      <c r="D147" s="424"/>
      <c r="E147" s="153">
        <v>7.46</v>
      </c>
      <c r="F147" s="100">
        <f>E147*D141</f>
        <v>130.77379999999999</v>
      </c>
      <c r="G147" s="215"/>
      <c r="H147" s="216"/>
      <c r="I147" s="307"/>
      <c r="J147" s="304"/>
    </row>
    <row r="148" spans="1:10" ht="76.5" customHeight="1">
      <c r="A148" s="2" t="s">
        <v>103</v>
      </c>
      <c r="B148" s="143" t="s">
        <v>133</v>
      </c>
      <c r="C148" s="265"/>
      <c r="D148" s="424"/>
      <c r="E148" s="146">
        <v>7.56</v>
      </c>
      <c r="F148" s="100">
        <f>E148*D141</f>
        <v>132.52680000000001</v>
      </c>
      <c r="G148" s="215"/>
      <c r="H148" s="216"/>
      <c r="I148" s="307"/>
      <c r="J148" s="304"/>
    </row>
    <row r="149" spans="1:10" ht="76.5" customHeight="1">
      <c r="A149" s="2" t="s">
        <v>104</v>
      </c>
      <c r="B149" s="182" t="s">
        <v>134</v>
      </c>
      <c r="C149" s="265"/>
      <c r="D149" s="424"/>
      <c r="E149" s="146">
        <v>7.16</v>
      </c>
      <c r="F149" s="100">
        <f>E149*D141</f>
        <v>125.51480000000001</v>
      </c>
      <c r="G149" s="215"/>
      <c r="H149" s="216"/>
      <c r="I149" s="307"/>
      <c r="J149" s="304"/>
    </row>
    <row r="150" spans="1:10" ht="69" customHeight="1">
      <c r="A150" s="2" t="s">
        <v>105</v>
      </c>
      <c r="B150" s="143" t="s">
        <v>135</v>
      </c>
      <c r="C150" s="265"/>
      <c r="D150" s="424"/>
      <c r="E150" s="21">
        <v>6.36</v>
      </c>
      <c r="F150" s="100">
        <f>E150*D141</f>
        <v>111.49080000000001</v>
      </c>
      <c r="G150" s="215"/>
      <c r="H150" s="216"/>
      <c r="I150" s="307"/>
      <c r="J150" s="304"/>
    </row>
    <row r="151" spans="1:10" ht="51">
      <c r="A151" s="2" t="s">
        <v>106</v>
      </c>
      <c r="B151" s="143" t="s">
        <v>107</v>
      </c>
      <c r="C151" s="265"/>
      <c r="D151" s="424"/>
      <c r="E151" s="21">
        <v>3.86</v>
      </c>
      <c r="F151" s="100">
        <f>E151*D141</f>
        <v>67.665800000000004</v>
      </c>
      <c r="G151" s="215"/>
      <c r="H151" s="216"/>
      <c r="I151" s="307"/>
      <c r="J151" s="304"/>
    </row>
    <row r="152" spans="1:10" ht="63.75">
      <c r="A152" s="2" t="s">
        <v>108</v>
      </c>
      <c r="B152" s="143" t="s">
        <v>136</v>
      </c>
      <c r="C152" s="265"/>
      <c r="D152" s="424"/>
      <c r="E152" s="21">
        <v>3.15</v>
      </c>
      <c r="F152" s="100">
        <f>E152*D141</f>
        <v>55.219500000000004</v>
      </c>
      <c r="G152" s="215"/>
      <c r="H152" s="216"/>
      <c r="I152" s="307"/>
      <c r="J152" s="304"/>
    </row>
    <row r="153" spans="1:10" ht="63" customHeight="1">
      <c r="A153" s="145" t="s">
        <v>97</v>
      </c>
      <c r="B153" s="143" t="s">
        <v>98</v>
      </c>
      <c r="C153" s="265"/>
      <c r="D153" s="424"/>
      <c r="E153" s="153">
        <v>4.88</v>
      </c>
      <c r="F153" s="100">
        <f>E153*D141</f>
        <v>85.546400000000006</v>
      </c>
      <c r="G153" s="215"/>
      <c r="H153" s="216"/>
      <c r="I153" s="307"/>
      <c r="J153" s="304"/>
    </row>
    <row r="154" spans="1:10" ht="63.75">
      <c r="A154" s="2" t="s">
        <v>99</v>
      </c>
      <c r="B154" s="143" t="s">
        <v>129</v>
      </c>
      <c r="C154" s="265"/>
      <c r="D154" s="424"/>
      <c r="E154" s="17">
        <v>3.85</v>
      </c>
      <c r="F154" s="100">
        <f>E154*D141</f>
        <v>67.490500000000011</v>
      </c>
      <c r="G154" s="215"/>
      <c r="H154" s="216"/>
      <c r="I154" s="307"/>
      <c r="J154" s="304"/>
    </row>
    <row r="155" spans="1:10" ht="63.75">
      <c r="A155" s="2" t="s">
        <v>114</v>
      </c>
      <c r="B155" s="143" t="s">
        <v>138</v>
      </c>
      <c r="C155" s="229"/>
      <c r="D155" s="138" t="s">
        <v>10</v>
      </c>
      <c r="E155" s="17">
        <v>3.86</v>
      </c>
      <c r="F155" s="100">
        <f>E155*D141</f>
        <v>67.665800000000004</v>
      </c>
      <c r="G155" s="354"/>
      <c r="H155" s="356"/>
      <c r="I155" s="434"/>
      <c r="J155" s="380"/>
    </row>
    <row r="156" spans="1:10" ht="68.25" customHeight="1" thickBot="1">
      <c r="A156" s="22" t="s">
        <v>115</v>
      </c>
      <c r="B156" s="164" t="s">
        <v>139</v>
      </c>
      <c r="C156" s="37" t="s">
        <v>9</v>
      </c>
      <c r="D156" s="37" t="s">
        <v>371</v>
      </c>
      <c r="E156" s="86">
        <v>3.1</v>
      </c>
      <c r="F156" s="23">
        <f>E156*D141</f>
        <v>54.343000000000004</v>
      </c>
      <c r="G156" s="82"/>
      <c r="H156" s="83"/>
      <c r="I156" s="85"/>
      <c r="J156" s="84"/>
    </row>
    <row r="157" spans="1:10" ht="30.75" customHeight="1">
      <c r="A157" s="208" t="s">
        <v>11</v>
      </c>
      <c r="B157" s="209"/>
      <c r="C157" s="210"/>
      <c r="D157" s="440" t="s">
        <v>365</v>
      </c>
      <c r="E157" s="25" t="s">
        <v>158</v>
      </c>
      <c r="F157" s="25" t="s">
        <v>37</v>
      </c>
      <c r="G157" s="213" t="s">
        <v>26</v>
      </c>
      <c r="H157" s="214"/>
      <c r="I157" s="187" t="str">
        <f>Ангарск!I171</f>
        <v xml:space="preserve">с 01.07.2019 </v>
      </c>
      <c r="J157" s="13" t="s">
        <v>56</v>
      </c>
    </row>
    <row r="158" spans="1:10" ht="31.5" customHeight="1">
      <c r="A158" s="253">
        <v>1</v>
      </c>
      <c r="B158" s="226" t="s">
        <v>13</v>
      </c>
      <c r="C158" s="241" t="s">
        <v>167</v>
      </c>
      <c r="D158" s="265"/>
      <c r="E158" s="266" t="s">
        <v>201</v>
      </c>
      <c r="F158" s="228" t="s">
        <v>38</v>
      </c>
      <c r="G158" s="215"/>
      <c r="H158" s="216"/>
      <c r="I158" s="415" t="str">
        <f>Ангарск!I175</f>
        <v>Приказ службы по тарифам Иркутской области                       от 12.03.2019 № 38-спр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заправки автотранспортных средств) на территории Иркутской области"</v>
      </c>
      <c r="J158" s="427" t="s">
        <v>296</v>
      </c>
    </row>
    <row r="159" spans="1:10" ht="105" customHeight="1">
      <c r="A159" s="254"/>
      <c r="B159" s="269"/>
      <c r="C159" s="215"/>
      <c r="D159" s="265"/>
      <c r="E159" s="267"/>
      <c r="F159" s="265"/>
      <c r="G159" s="215"/>
      <c r="H159" s="216"/>
      <c r="I159" s="416"/>
      <c r="J159" s="428"/>
    </row>
    <row r="160" spans="1:10" ht="30" customHeight="1">
      <c r="A160" s="254"/>
      <c r="B160" s="269"/>
      <c r="C160" s="215"/>
      <c r="D160" s="135">
        <f>Ангарск!D176</f>
        <v>24.87</v>
      </c>
      <c r="E160" s="267"/>
      <c r="F160" s="135">
        <f>D160*5.4</f>
        <v>134.298</v>
      </c>
      <c r="G160" s="215"/>
      <c r="H160" s="216"/>
      <c r="I160" s="416"/>
      <c r="J160" s="428"/>
    </row>
    <row r="161" spans="1:14" ht="48" customHeight="1" thickBot="1">
      <c r="A161" s="275"/>
      <c r="B161" s="270"/>
      <c r="C161" s="279"/>
      <c r="D161" s="176" t="s">
        <v>64</v>
      </c>
      <c r="E161" s="268"/>
      <c r="F161" s="33" t="s">
        <v>202</v>
      </c>
      <c r="G161" s="217"/>
      <c r="H161" s="218"/>
      <c r="I161" s="417"/>
      <c r="J161" s="429"/>
      <c r="N161" s="54"/>
    </row>
    <row r="162" spans="1:14" ht="50.25" customHeight="1">
      <c r="A162" s="208" t="s">
        <v>14</v>
      </c>
      <c r="B162" s="209"/>
      <c r="C162" s="210"/>
      <c r="D162" s="25"/>
      <c r="E162" s="25" t="s">
        <v>200</v>
      </c>
      <c r="F162" s="26" t="s">
        <v>67</v>
      </c>
      <c r="G162" s="213" t="s">
        <v>226</v>
      </c>
      <c r="H162" s="214"/>
      <c r="I162" s="187" t="s">
        <v>374</v>
      </c>
      <c r="J162" s="13" t="s">
        <v>54</v>
      </c>
    </row>
    <row r="163" spans="1:14" ht="190.5" customHeight="1" thickBot="1">
      <c r="A163" s="6">
        <v>1</v>
      </c>
      <c r="B163" s="45" t="s">
        <v>17</v>
      </c>
      <c r="C163" s="37" t="s">
        <v>16</v>
      </c>
      <c r="D163" s="103" t="s">
        <v>370</v>
      </c>
      <c r="E163" s="38" t="s">
        <v>168</v>
      </c>
      <c r="F163" s="175" t="s">
        <v>168</v>
      </c>
      <c r="G163" s="217"/>
      <c r="H163" s="218"/>
      <c r="I163" s="46" t="s">
        <v>422</v>
      </c>
      <c r="J163" s="57" t="s">
        <v>334</v>
      </c>
      <c r="K163" s="104">
        <f>0.742/1.18*1.2</f>
        <v>0.75457627118644077</v>
      </c>
    </row>
    <row r="164" spans="1:14" ht="27" customHeight="1">
      <c r="A164" s="208" t="s">
        <v>43</v>
      </c>
      <c r="B164" s="209"/>
      <c r="C164" s="210"/>
      <c r="D164" s="39"/>
      <c r="E164" s="40"/>
      <c r="F164" s="41"/>
      <c r="G164" s="42"/>
      <c r="H164" s="43"/>
      <c r="I164" s="200">
        <v>43831</v>
      </c>
      <c r="J164" s="44"/>
    </row>
    <row r="165" spans="1:14" ht="173.25" customHeight="1" thickBot="1">
      <c r="A165" s="6">
        <v>1</v>
      </c>
      <c r="B165" s="45" t="s">
        <v>44</v>
      </c>
      <c r="C165" s="37" t="s">
        <v>145</v>
      </c>
      <c r="D165" s="103" t="s">
        <v>356</v>
      </c>
      <c r="E165" s="46" t="s">
        <v>46</v>
      </c>
      <c r="F165" s="149" t="s">
        <v>45</v>
      </c>
      <c r="G165" s="425" t="s">
        <v>46</v>
      </c>
      <c r="H165" s="426"/>
      <c r="I165" s="38" t="s">
        <v>169</v>
      </c>
      <c r="J165" s="5"/>
      <c r="K165" s="48" t="s">
        <v>238</v>
      </c>
      <c r="M165" s="125">
        <f>395.3/1.18*1.2</f>
        <v>402</v>
      </c>
      <c r="N165" s="124" t="s">
        <v>376</v>
      </c>
    </row>
    <row r="166" spans="1:14" ht="40.5" customHeight="1">
      <c r="A166" s="208" t="s">
        <v>348</v>
      </c>
      <c r="B166" s="209"/>
      <c r="C166" s="210"/>
      <c r="D166" s="102" t="s">
        <v>350</v>
      </c>
      <c r="E166" s="189" t="s">
        <v>377</v>
      </c>
      <c r="F166" s="47" t="str">
        <f>Ангарск!F182</f>
        <v xml:space="preserve">Размер платы                          за 1 чел. в мес. </v>
      </c>
      <c r="G166" s="213" t="s">
        <v>26</v>
      </c>
      <c r="H166" s="214"/>
      <c r="I166" s="187" t="s">
        <v>374</v>
      </c>
      <c r="J166" s="1" t="str">
        <f>Ангарск!J182</f>
        <v xml:space="preserve"> с 01.12.2019</v>
      </c>
      <c r="M166" s="105"/>
    </row>
    <row r="167" spans="1:14" ht="106.5" customHeight="1">
      <c r="A167" s="3">
        <v>1</v>
      </c>
      <c r="B167" s="101" t="s">
        <v>349</v>
      </c>
      <c r="C167" s="14" t="s">
        <v>9</v>
      </c>
      <c r="D167" s="114" t="str">
        <f>Ангарск!D183</f>
        <v>557,76                  (с НДС)</v>
      </c>
      <c r="E167" s="190">
        <f>Ангарск!E183</f>
        <v>2.1</v>
      </c>
      <c r="F167" s="191">
        <f>Ангарск!F183</f>
        <v>97.608000000000004</v>
      </c>
      <c r="G167" s="215"/>
      <c r="H167" s="216"/>
      <c r="I167" s="211" t="s">
        <v>378</v>
      </c>
      <c r="J167" s="219" t="str">
        <f>Ангарск!J183</f>
        <v xml:space="preserve">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c r="M167" s="105"/>
    </row>
    <row r="168" spans="1:14" ht="102.75" customHeight="1" thickBot="1">
      <c r="A168" s="6">
        <v>2</v>
      </c>
      <c r="B168" s="45" t="s">
        <v>351</v>
      </c>
      <c r="C168" s="37" t="s">
        <v>9</v>
      </c>
      <c r="D168" s="103" t="str">
        <f>Ангарск!D184</f>
        <v>557,76                        (с НДС)</v>
      </c>
      <c r="E168" s="192">
        <f>Ангарск!E184</f>
        <v>2.1</v>
      </c>
      <c r="F168" s="115">
        <f>Ангарск!F184</f>
        <v>97.608000000000004</v>
      </c>
      <c r="G168" s="217"/>
      <c r="H168" s="218"/>
      <c r="I168" s="212"/>
      <c r="J168" s="220"/>
      <c r="M168" s="105"/>
    </row>
    <row r="169" spans="1:14" ht="21" customHeight="1">
      <c r="A169" s="185"/>
      <c r="B169" s="68"/>
      <c r="C169" s="148"/>
      <c r="D169" s="9"/>
      <c r="E169" s="106"/>
      <c r="F169" s="107"/>
      <c r="G169" s="148"/>
      <c r="H169" s="148"/>
      <c r="I169" s="69"/>
      <c r="J169" s="69"/>
      <c r="M169" s="105"/>
    </row>
    <row r="170" spans="1:14" ht="20.25" customHeight="1">
      <c r="A170" s="293" t="s">
        <v>34</v>
      </c>
      <c r="B170" s="294"/>
      <c r="C170" s="294"/>
      <c r="D170" s="294"/>
      <c r="E170" s="294"/>
      <c r="F170" s="294"/>
      <c r="G170" s="294"/>
      <c r="H170" s="294"/>
      <c r="I170" s="294"/>
      <c r="J170" s="294"/>
    </row>
    <row r="171" spans="1:14" ht="19.5" customHeight="1">
      <c r="A171" s="260" t="s">
        <v>71</v>
      </c>
      <c r="B171" s="260"/>
      <c r="C171" s="260"/>
      <c r="D171" s="260"/>
      <c r="E171" s="260"/>
      <c r="F171" s="260"/>
      <c r="G171" s="260"/>
      <c r="H171" s="260"/>
      <c r="I171" s="260"/>
      <c r="J171" s="260"/>
    </row>
    <row r="172" spans="1:14" ht="33" customHeight="1">
      <c r="A172" s="283" t="s">
        <v>187</v>
      </c>
      <c r="B172" s="283"/>
      <c r="C172" s="283"/>
      <c r="D172" s="283"/>
      <c r="E172" s="283"/>
      <c r="F172" s="283"/>
      <c r="G172" s="283"/>
      <c r="H172" s="283"/>
      <c r="I172" s="283"/>
      <c r="J172" s="283"/>
    </row>
    <row r="173" spans="1:14" ht="46.5" customHeight="1">
      <c r="A173" s="283" t="s">
        <v>229</v>
      </c>
      <c r="B173" s="283"/>
      <c r="C173" s="283"/>
      <c r="D173" s="283"/>
      <c r="E173" s="283"/>
      <c r="F173" s="283"/>
      <c r="G173" s="283"/>
      <c r="H173" s="283"/>
      <c r="I173" s="283"/>
      <c r="J173" s="283"/>
    </row>
    <row r="174" spans="1:14" ht="33.75" customHeight="1">
      <c r="A174" s="283" t="s">
        <v>335</v>
      </c>
      <c r="B174" s="283"/>
      <c r="C174" s="283"/>
      <c r="D174" s="283"/>
      <c r="E174" s="283"/>
      <c r="F174" s="283"/>
      <c r="G174" s="283"/>
      <c r="H174" s="283"/>
      <c r="I174" s="283"/>
      <c r="J174" s="283"/>
    </row>
    <row r="175" spans="1:14" ht="19.5" customHeight="1">
      <c r="A175" s="283" t="s">
        <v>205</v>
      </c>
      <c r="B175" s="283"/>
      <c r="C175" s="283"/>
      <c r="D175" s="283"/>
      <c r="E175" s="283"/>
      <c r="F175" s="283"/>
      <c r="G175" s="283"/>
      <c r="H175" s="283"/>
      <c r="I175" s="283"/>
      <c r="J175" s="283"/>
    </row>
    <row r="176" spans="1:14" ht="19.5" customHeight="1">
      <c r="A176" s="283" t="s">
        <v>196</v>
      </c>
      <c r="B176" s="283"/>
      <c r="C176" s="283"/>
      <c r="D176" s="283"/>
      <c r="E176" s="283"/>
      <c r="F176" s="283"/>
      <c r="G176" s="283"/>
      <c r="H176" s="283"/>
      <c r="I176" s="283"/>
      <c r="J176" s="283"/>
    </row>
    <row r="177" spans="1:10" ht="18.75" customHeight="1">
      <c r="A177" s="260" t="s">
        <v>197</v>
      </c>
      <c r="B177" s="260"/>
      <c r="C177" s="260"/>
      <c r="D177" s="260"/>
      <c r="E177" s="260"/>
      <c r="F177" s="260"/>
      <c r="G177" s="260"/>
      <c r="H177" s="260"/>
      <c r="I177" s="260"/>
      <c r="J177" s="260"/>
    </row>
    <row r="178" spans="1:10" ht="47.25" customHeight="1">
      <c r="A178" s="283" t="s">
        <v>198</v>
      </c>
      <c r="B178" s="283"/>
      <c r="C178" s="283"/>
      <c r="D178" s="283"/>
      <c r="E178" s="283"/>
      <c r="F178" s="283"/>
      <c r="G178" s="283"/>
      <c r="H178" s="283"/>
      <c r="I178" s="283"/>
      <c r="J178" s="283"/>
    </row>
    <row r="179" spans="1:10" ht="47.25" customHeight="1">
      <c r="A179" s="295" t="s">
        <v>363</v>
      </c>
      <c r="B179" s="295"/>
      <c r="C179" s="295"/>
      <c r="D179" s="295"/>
      <c r="E179" s="295"/>
      <c r="F179" s="295"/>
      <c r="G179" s="295"/>
      <c r="H179" s="295"/>
      <c r="I179" s="295"/>
      <c r="J179" s="295"/>
    </row>
    <row r="182" spans="1:10" ht="17.25" customHeight="1">
      <c r="A182" s="291" t="s">
        <v>66</v>
      </c>
      <c r="B182" s="291"/>
      <c r="C182" s="291"/>
      <c r="D182" s="291"/>
      <c r="E182" s="291"/>
      <c r="F182" s="173"/>
      <c r="G182" s="55"/>
      <c r="H182" s="55"/>
      <c r="I182" s="292" t="s">
        <v>18</v>
      </c>
      <c r="J182" s="292"/>
    </row>
    <row r="183" spans="1:10" ht="15.75">
      <c r="A183" s="55"/>
      <c r="B183" s="55"/>
      <c r="C183" s="55"/>
      <c r="D183" s="55"/>
      <c r="E183" s="55"/>
      <c r="F183" s="55"/>
      <c r="G183" s="55"/>
      <c r="H183" s="55"/>
      <c r="I183" s="55"/>
      <c r="J183" s="55"/>
    </row>
    <row r="184" spans="1:10" ht="15.75">
      <c r="A184" s="291"/>
      <c r="B184" s="291"/>
      <c r="C184" s="291"/>
      <c r="D184" s="291"/>
      <c r="E184" s="291"/>
      <c r="F184" s="109"/>
      <c r="G184" s="55"/>
      <c r="H184" s="55"/>
      <c r="I184" s="55"/>
      <c r="J184" s="55"/>
    </row>
  </sheetData>
  <mergeCells count="206">
    <mergeCell ref="B70:F71"/>
    <mergeCell ref="B72:I72"/>
    <mergeCell ref="H64:I64"/>
    <mergeCell ref="B66:I66"/>
    <mergeCell ref="B81:I81"/>
    <mergeCell ref="A82:A83"/>
    <mergeCell ref="B82:F83"/>
    <mergeCell ref="G63:G65"/>
    <mergeCell ref="H63:I63"/>
    <mergeCell ref="J63:J83"/>
    <mergeCell ref="A67:A68"/>
    <mergeCell ref="B67:F68"/>
    <mergeCell ref="B69:I69"/>
    <mergeCell ref="A70:A71"/>
    <mergeCell ref="J49:J57"/>
    <mergeCell ref="G58:I61"/>
    <mergeCell ref="J58:J61"/>
    <mergeCell ref="B54:D54"/>
    <mergeCell ref="B55:D55"/>
    <mergeCell ref="B56:D56"/>
    <mergeCell ref="B57:D57"/>
    <mergeCell ref="I115:I121"/>
    <mergeCell ref="A114:D114"/>
    <mergeCell ref="A140:D140"/>
    <mergeCell ref="B60:D60"/>
    <mergeCell ref="B61:D61"/>
    <mergeCell ref="G50:I57"/>
    <mergeCell ref="A63:A65"/>
    <mergeCell ref="B63:F65"/>
    <mergeCell ref="F47:G47"/>
    <mergeCell ref="B51:D51"/>
    <mergeCell ref="A173:J173"/>
    <mergeCell ref="A62:I62"/>
    <mergeCell ref="A48:I48"/>
    <mergeCell ref="B49:D49"/>
    <mergeCell ref="B52:D52"/>
    <mergeCell ref="B58:D58"/>
    <mergeCell ref="B59:D59"/>
    <mergeCell ref="B50:D50"/>
    <mergeCell ref="B53:D53"/>
    <mergeCell ref="G49:I49"/>
    <mergeCell ref="A43:A46"/>
    <mergeCell ref="B43:C46"/>
    <mergeCell ref="D43:D46"/>
    <mergeCell ref="F43:G43"/>
    <mergeCell ref="F44:G44"/>
    <mergeCell ref="F45:G45"/>
    <mergeCell ref="F46:G46"/>
    <mergeCell ref="B47:C47"/>
    <mergeCell ref="F36:G36"/>
    <mergeCell ref="F37:G37"/>
    <mergeCell ref="F38:G38"/>
    <mergeCell ref="A39:A42"/>
    <mergeCell ref="B39:C42"/>
    <mergeCell ref="D39:D42"/>
    <mergeCell ref="F39:G39"/>
    <mergeCell ref="F40:G40"/>
    <mergeCell ref="F41:G41"/>
    <mergeCell ref="F42:G42"/>
    <mergeCell ref="A33:I33"/>
    <mergeCell ref="B34:C34"/>
    <mergeCell ref="F34:G34"/>
    <mergeCell ref="H34:I34"/>
    <mergeCell ref="J34:J47"/>
    <mergeCell ref="A35:A38"/>
    <mergeCell ref="B35:C38"/>
    <mergeCell ref="D35:D38"/>
    <mergeCell ref="F35:G35"/>
    <mergeCell ref="H35:I47"/>
    <mergeCell ref="A174:J174"/>
    <mergeCell ref="A175:J175"/>
    <mergeCell ref="A176:J176"/>
    <mergeCell ref="A179:J179"/>
    <mergeCell ref="A1:J1"/>
    <mergeCell ref="E2:G2"/>
    <mergeCell ref="A4:J4"/>
    <mergeCell ref="B6:G6"/>
    <mergeCell ref="H6:I6"/>
    <mergeCell ref="A7:G7"/>
    <mergeCell ref="F18:G18"/>
    <mergeCell ref="H18:I19"/>
    <mergeCell ref="A8:I8"/>
    <mergeCell ref="B9:G9"/>
    <mergeCell ref="H9:I9"/>
    <mergeCell ref="B10:G10"/>
    <mergeCell ref="B11:G11"/>
    <mergeCell ref="B12:G12"/>
    <mergeCell ref="A28:A31"/>
    <mergeCell ref="B28:C31"/>
    <mergeCell ref="B13:G13"/>
    <mergeCell ref="B15:G15"/>
    <mergeCell ref="A16:I16"/>
    <mergeCell ref="A17:I17"/>
    <mergeCell ref="A18:A19"/>
    <mergeCell ref="B18:C19"/>
    <mergeCell ref="D18:D19"/>
    <mergeCell ref="E18:E19"/>
    <mergeCell ref="J18:J32"/>
    <mergeCell ref="A20:A23"/>
    <mergeCell ref="B20:C23"/>
    <mergeCell ref="D20:D23"/>
    <mergeCell ref="H20:I32"/>
    <mergeCell ref="A24:A27"/>
    <mergeCell ref="B24:C27"/>
    <mergeCell ref="D28:D31"/>
    <mergeCell ref="B32:C32"/>
    <mergeCell ref="D24:D27"/>
    <mergeCell ref="A87:I87"/>
    <mergeCell ref="B88:G88"/>
    <mergeCell ref="A73:A74"/>
    <mergeCell ref="B75:I75"/>
    <mergeCell ref="B76:F77"/>
    <mergeCell ref="A76:A77"/>
    <mergeCell ref="B78:I78"/>
    <mergeCell ref="A79:A80"/>
    <mergeCell ref="B79:F80"/>
    <mergeCell ref="B73:F74"/>
    <mergeCell ref="H88:I88"/>
    <mergeCell ref="J88:J93"/>
    <mergeCell ref="B89:G89"/>
    <mergeCell ref="H89:I89"/>
    <mergeCell ref="B90:G90"/>
    <mergeCell ref="H90:I90"/>
    <mergeCell ref="B91:G91"/>
    <mergeCell ref="H91:I91"/>
    <mergeCell ref="B92:G92"/>
    <mergeCell ref="H92:I92"/>
    <mergeCell ref="B93:G93"/>
    <mergeCell ref="H93:I93"/>
    <mergeCell ref="A95:J95"/>
    <mergeCell ref="E97:F97"/>
    <mergeCell ref="A98:J98"/>
    <mergeCell ref="A99:C99"/>
    <mergeCell ref="D99:D100"/>
    <mergeCell ref="E99:F102"/>
    <mergeCell ref="H99:H102"/>
    <mergeCell ref="A100:A102"/>
    <mergeCell ref="B100:B102"/>
    <mergeCell ref="C100:C102"/>
    <mergeCell ref="G100:G102"/>
    <mergeCell ref="I100:I102"/>
    <mergeCell ref="J100:J102"/>
    <mergeCell ref="A105:D105"/>
    <mergeCell ref="E103:F104"/>
    <mergeCell ref="H103:H104"/>
    <mergeCell ref="A103:C103"/>
    <mergeCell ref="A157:C157"/>
    <mergeCell ref="G162:H163"/>
    <mergeCell ref="A158:A161"/>
    <mergeCell ref="A162:C162"/>
    <mergeCell ref="D157:D159"/>
    <mergeCell ref="E158:E161"/>
    <mergeCell ref="A184:E184"/>
    <mergeCell ref="B14:G14"/>
    <mergeCell ref="J8:J16"/>
    <mergeCell ref="A171:J171"/>
    <mergeCell ref="A172:J172"/>
    <mergeCell ref="F158:F159"/>
    <mergeCell ref="G157:H161"/>
    <mergeCell ref="A177:J177"/>
    <mergeCell ref="J106:J111"/>
    <mergeCell ref="G105:H111"/>
    <mergeCell ref="A178:J178"/>
    <mergeCell ref="A182:E182"/>
    <mergeCell ref="I182:J182"/>
    <mergeCell ref="A170:J170"/>
    <mergeCell ref="B158:B161"/>
    <mergeCell ref="C158:C161"/>
    <mergeCell ref="I158:I161"/>
    <mergeCell ref="A164:C164"/>
    <mergeCell ref="A166:C166"/>
    <mergeCell ref="G166:H168"/>
    <mergeCell ref="J115:J121"/>
    <mergeCell ref="D115:D120"/>
    <mergeCell ref="G122:H133"/>
    <mergeCell ref="C112:C113"/>
    <mergeCell ref="C106:C111"/>
    <mergeCell ref="A136:D136"/>
    <mergeCell ref="C115:C121"/>
    <mergeCell ref="G114:H121"/>
    <mergeCell ref="D106:D110"/>
    <mergeCell ref="I106:I111"/>
    <mergeCell ref="J122:J133"/>
    <mergeCell ref="G134:H139"/>
    <mergeCell ref="I134:I139"/>
    <mergeCell ref="J134:J139"/>
    <mergeCell ref="D122:D132"/>
    <mergeCell ref="D137:D138"/>
    <mergeCell ref="C134:C135"/>
    <mergeCell ref="C122:C133"/>
    <mergeCell ref="C137:C139"/>
    <mergeCell ref="G140:H144"/>
    <mergeCell ref="I141:I144"/>
    <mergeCell ref="G145:H155"/>
    <mergeCell ref="I145:I155"/>
    <mergeCell ref="I122:I133"/>
    <mergeCell ref="I167:I168"/>
    <mergeCell ref="J167:J168"/>
    <mergeCell ref="D145:D154"/>
    <mergeCell ref="D141:D143"/>
    <mergeCell ref="C141:C144"/>
    <mergeCell ref="C145:C155"/>
    <mergeCell ref="J145:J155"/>
    <mergeCell ref="J141:J144"/>
    <mergeCell ref="G165:H165"/>
    <mergeCell ref="J158:J161"/>
  </mergeCells>
  <pageMargins left="0.82677165354330717" right="0.23622047244094491" top="0.55118110236220474" bottom="0.35433070866141736" header="0.31496062992125984" footer="0.31496062992125984"/>
  <pageSetup paperSize="9" scale="71" fitToHeight="11" orientation="landscape" r:id="rId1"/>
  <rowBreaks count="4" manualBreakCount="4">
    <brk id="86" max="9" man="1"/>
    <brk id="102" max="9" man="1"/>
    <brk id="155" max="9" man="1"/>
    <brk id="165" max="9" man="1"/>
  </rowBreaks>
</worksheet>
</file>

<file path=xl/worksheets/sheet3.xml><?xml version="1.0" encoding="utf-8"?>
<worksheet xmlns="http://schemas.openxmlformats.org/spreadsheetml/2006/main" xmlns:r="http://schemas.openxmlformats.org/officeDocument/2006/relationships">
  <sheetPr>
    <tabColor rgb="FF00B0F0"/>
  </sheetPr>
  <dimension ref="A1:N98"/>
  <sheetViews>
    <sheetView view="pageBreakPreview" topLeftCell="A87" zoomScale="90" zoomScaleSheetLayoutView="90" workbookViewId="0">
      <selection activeCell="M68" sqref="M68"/>
    </sheetView>
  </sheetViews>
  <sheetFormatPr defaultRowHeight="12.75"/>
  <cols>
    <col min="1" max="1" width="5.5703125" style="48" customWidth="1"/>
    <col min="2" max="2" width="35" style="48" customWidth="1"/>
    <col min="3" max="3" width="10.28515625" style="48" customWidth="1"/>
    <col min="4" max="4" width="14.28515625" style="48" customWidth="1"/>
    <col min="5" max="5" width="14.85546875" style="48" customWidth="1"/>
    <col min="6" max="6" width="18.42578125" style="48" customWidth="1"/>
    <col min="7" max="7" width="15.5703125" style="48" customWidth="1"/>
    <col min="8" max="8" width="22.140625" style="48" customWidth="1"/>
    <col min="9" max="9" width="28.140625" style="48" customWidth="1"/>
    <col min="10" max="10" width="28.28515625" style="48" customWidth="1"/>
    <col min="11" max="11" width="14" style="48" customWidth="1"/>
    <col min="12" max="12" width="15.85546875" style="48" customWidth="1"/>
    <col min="13" max="16384" width="9.140625" style="48"/>
  </cols>
  <sheetData>
    <row r="1" spans="1:10" ht="29.25" customHeight="1">
      <c r="A1" s="336" t="s">
        <v>358</v>
      </c>
      <c r="B1" s="336"/>
      <c r="C1" s="336"/>
      <c r="D1" s="336"/>
      <c r="E1" s="336"/>
      <c r="F1" s="336"/>
      <c r="G1" s="336"/>
      <c r="H1" s="336"/>
      <c r="I1" s="336"/>
      <c r="J1" s="336"/>
    </row>
    <row r="2" spans="1:10" ht="17.25" customHeight="1">
      <c r="A2" s="151"/>
      <c r="B2" s="151"/>
      <c r="C2" s="151"/>
      <c r="D2" s="151"/>
      <c r="E2" s="336" t="s">
        <v>394</v>
      </c>
      <c r="F2" s="336"/>
      <c r="G2" s="336"/>
      <c r="H2" s="151"/>
      <c r="I2" s="151"/>
      <c r="J2" s="151"/>
    </row>
    <row r="3" spans="1:10" ht="21" customHeight="1" thickBot="1">
      <c r="A3" s="337" t="s">
        <v>162</v>
      </c>
      <c r="B3" s="337"/>
      <c r="C3" s="337"/>
      <c r="D3" s="337"/>
      <c r="E3" s="337"/>
      <c r="F3" s="337"/>
      <c r="G3" s="337"/>
      <c r="H3" s="337"/>
      <c r="I3" s="337"/>
      <c r="J3" s="337"/>
    </row>
    <row r="4" spans="1:10" ht="7.5" customHeight="1" thickBot="1">
      <c r="A4" s="165"/>
      <c r="B4" s="165"/>
      <c r="C4" s="165"/>
      <c r="D4" s="165"/>
      <c r="E4" s="165"/>
      <c r="F4" s="165"/>
      <c r="G4" s="165"/>
      <c r="H4" s="165"/>
      <c r="I4" s="165"/>
      <c r="J4" s="165"/>
    </row>
    <row r="5" spans="1:10" ht="63.75" customHeight="1" thickBot="1">
      <c r="A5" s="7" t="s">
        <v>0</v>
      </c>
      <c r="B5" s="343" t="s">
        <v>32</v>
      </c>
      <c r="C5" s="344"/>
      <c r="D5" s="344"/>
      <c r="E5" s="344"/>
      <c r="F5" s="344"/>
      <c r="G5" s="344"/>
      <c r="H5" s="338" t="s">
        <v>30</v>
      </c>
      <c r="I5" s="339"/>
      <c r="J5" s="8" t="s">
        <v>27</v>
      </c>
    </row>
    <row r="6" spans="1:10" ht="22.5" customHeight="1">
      <c r="A6" s="284" t="s">
        <v>163</v>
      </c>
      <c r="B6" s="285"/>
      <c r="C6" s="285"/>
      <c r="D6" s="285"/>
      <c r="E6" s="285"/>
      <c r="F6" s="285"/>
      <c r="G6" s="285"/>
      <c r="H6" s="285"/>
      <c r="I6" s="286"/>
      <c r="J6" s="4" t="s">
        <v>72</v>
      </c>
    </row>
    <row r="7" spans="1:10" ht="32.25" customHeight="1">
      <c r="A7" s="349" t="s">
        <v>161</v>
      </c>
      <c r="B7" s="350"/>
      <c r="C7" s="350"/>
      <c r="D7" s="350"/>
      <c r="E7" s="350"/>
      <c r="F7" s="350"/>
      <c r="G7" s="350"/>
      <c r="H7" s="350"/>
      <c r="I7" s="351"/>
      <c r="J7" s="492" t="s">
        <v>423</v>
      </c>
    </row>
    <row r="8" spans="1:10" ht="21" customHeight="1">
      <c r="A8" s="3">
        <v>1</v>
      </c>
      <c r="B8" s="223" t="s">
        <v>59</v>
      </c>
      <c r="C8" s="224"/>
      <c r="D8" s="224"/>
      <c r="E8" s="224"/>
      <c r="F8" s="224"/>
      <c r="G8" s="224"/>
      <c r="H8" s="345"/>
      <c r="I8" s="346"/>
      <c r="J8" s="493"/>
    </row>
    <row r="9" spans="1:10" ht="21" customHeight="1">
      <c r="A9" s="3" t="s">
        <v>141</v>
      </c>
      <c r="B9" s="223" t="s">
        <v>3</v>
      </c>
      <c r="C9" s="224"/>
      <c r="D9" s="224"/>
      <c r="E9" s="224"/>
      <c r="F9" s="224"/>
      <c r="G9" s="224"/>
      <c r="H9" s="345">
        <v>12.69</v>
      </c>
      <c r="I9" s="346"/>
      <c r="J9" s="493"/>
    </row>
    <row r="10" spans="1:10" ht="73.5" customHeight="1" thickBot="1">
      <c r="A10" s="322" t="s">
        <v>393</v>
      </c>
      <c r="B10" s="323"/>
      <c r="C10" s="323"/>
      <c r="D10" s="323"/>
      <c r="E10" s="323"/>
      <c r="F10" s="323"/>
      <c r="G10" s="323"/>
      <c r="H10" s="323"/>
      <c r="I10" s="324"/>
      <c r="J10" s="494"/>
    </row>
    <row r="11" spans="1:10" ht="20.25" customHeight="1">
      <c r="A11" s="485" t="s">
        <v>164</v>
      </c>
      <c r="B11" s="486"/>
      <c r="C11" s="486"/>
      <c r="D11" s="486"/>
      <c r="E11" s="486"/>
      <c r="F11" s="486"/>
      <c r="G11" s="486"/>
      <c r="H11" s="486"/>
      <c r="I11" s="487"/>
      <c r="J11" s="467" t="s">
        <v>360</v>
      </c>
    </row>
    <row r="12" spans="1:10" ht="18.75" customHeight="1" thickBot="1">
      <c r="A12" s="6">
        <v>1</v>
      </c>
      <c r="B12" s="243" t="s">
        <v>68</v>
      </c>
      <c r="C12" s="287"/>
      <c r="D12" s="287"/>
      <c r="E12" s="287"/>
      <c r="F12" s="287"/>
      <c r="G12" s="287"/>
      <c r="H12" s="490">
        <v>5.3</v>
      </c>
      <c r="I12" s="491"/>
      <c r="J12" s="381"/>
    </row>
    <row r="13" spans="1:10" ht="21.75" customHeight="1">
      <c r="A13" s="284" t="s">
        <v>40</v>
      </c>
      <c r="B13" s="285"/>
      <c r="C13" s="285"/>
      <c r="D13" s="285"/>
      <c r="E13" s="285"/>
      <c r="F13" s="285"/>
      <c r="G13" s="285"/>
      <c r="H13" s="285"/>
      <c r="I13" s="286"/>
      <c r="J13" s="4"/>
    </row>
    <row r="14" spans="1:10" ht="19.5" customHeight="1" thickBot="1">
      <c r="A14" s="479" t="s">
        <v>157</v>
      </c>
      <c r="B14" s="480"/>
      <c r="C14" s="480"/>
      <c r="D14" s="480"/>
      <c r="E14" s="480"/>
      <c r="F14" s="480"/>
      <c r="G14" s="480"/>
      <c r="H14" s="480"/>
      <c r="I14" s="481"/>
      <c r="J14" s="5"/>
    </row>
    <row r="15" spans="1:10" ht="26.25" customHeight="1">
      <c r="A15" s="284" t="s">
        <v>192</v>
      </c>
      <c r="B15" s="285"/>
      <c r="C15" s="285"/>
      <c r="D15" s="285"/>
      <c r="E15" s="285"/>
      <c r="F15" s="285"/>
      <c r="G15" s="285"/>
      <c r="H15" s="285"/>
      <c r="I15" s="286"/>
      <c r="J15" s="49" t="s">
        <v>172</v>
      </c>
    </row>
    <row r="16" spans="1:10" ht="29.25" customHeight="1">
      <c r="A16" s="333" t="s">
        <v>0</v>
      </c>
      <c r="B16" s="325" t="s">
        <v>83</v>
      </c>
      <c r="C16" s="326"/>
      <c r="D16" s="348" t="s">
        <v>36</v>
      </c>
      <c r="E16" s="348" t="s">
        <v>84</v>
      </c>
      <c r="F16" s="347" t="s">
        <v>85</v>
      </c>
      <c r="G16" s="347"/>
      <c r="H16" s="325" t="s">
        <v>186</v>
      </c>
      <c r="I16" s="326"/>
      <c r="J16" s="459" t="s">
        <v>336</v>
      </c>
    </row>
    <row r="17" spans="1:10" ht="28.5" customHeight="1">
      <c r="A17" s="334"/>
      <c r="B17" s="327"/>
      <c r="C17" s="328"/>
      <c r="D17" s="347"/>
      <c r="E17" s="347"/>
      <c r="F17" s="180" t="s">
        <v>86</v>
      </c>
      <c r="G17" s="180" t="s">
        <v>87</v>
      </c>
      <c r="H17" s="327"/>
      <c r="I17" s="328"/>
      <c r="J17" s="251"/>
    </row>
    <row r="18" spans="1:10" ht="41.25" customHeight="1">
      <c r="A18" s="253">
        <v>1</v>
      </c>
      <c r="B18" s="230" t="s">
        <v>118</v>
      </c>
      <c r="C18" s="231"/>
      <c r="D18" s="236" t="s">
        <v>152</v>
      </c>
      <c r="E18" s="158" t="s">
        <v>88</v>
      </c>
      <c r="F18" s="181">
        <v>0.03</v>
      </c>
      <c r="G18" s="181">
        <v>0.03</v>
      </c>
      <c r="H18" s="471" t="s">
        <v>143</v>
      </c>
      <c r="I18" s="472"/>
      <c r="J18" s="251"/>
    </row>
    <row r="19" spans="1:10" ht="41.25" customHeight="1">
      <c r="A19" s="254"/>
      <c r="B19" s="232"/>
      <c r="C19" s="233"/>
      <c r="D19" s="237"/>
      <c r="E19" s="158" t="s">
        <v>89</v>
      </c>
      <c r="F19" s="174">
        <v>3.2000000000000001E-2</v>
      </c>
      <c r="G19" s="174">
        <v>3.2000000000000001E-2</v>
      </c>
      <c r="H19" s="473"/>
      <c r="I19" s="474"/>
      <c r="J19" s="251"/>
    </row>
    <row r="20" spans="1:10" ht="41.25" customHeight="1">
      <c r="A20" s="254"/>
      <c r="B20" s="232"/>
      <c r="C20" s="233"/>
      <c r="D20" s="237"/>
      <c r="E20" s="158" t="s">
        <v>90</v>
      </c>
      <c r="F20" s="174">
        <v>3.6999999999999998E-2</v>
      </c>
      <c r="G20" s="174">
        <v>3.6999999999999998E-2</v>
      </c>
      <c r="H20" s="473"/>
      <c r="I20" s="474"/>
      <c r="J20" s="251"/>
    </row>
    <row r="21" spans="1:10" ht="39.75" customHeight="1" thickBot="1">
      <c r="A21" s="275"/>
      <c r="B21" s="488"/>
      <c r="C21" s="489"/>
      <c r="D21" s="300"/>
      <c r="E21" s="172" t="s">
        <v>91</v>
      </c>
      <c r="F21" s="175" t="s">
        <v>92</v>
      </c>
      <c r="G21" s="175" t="s">
        <v>92</v>
      </c>
      <c r="H21" s="475"/>
      <c r="I21" s="476"/>
      <c r="J21" s="252"/>
    </row>
    <row r="22" spans="1:10" ht="30.75" customHeight="1">
      <c r="A22" s="284" t="s">
        <v>193</v>
      </c>
      <c r="B22" s="285"/>
      <c r="C22" s="285"/>
      <c r="D22" s="285"/>
      <c r="E22" s="285"/>
      <c r="F22" s="285"/>
      <c r="G22" s="285"/>
      <c r="H22" s="285"/>
      <c r="I22" s="286"/>
      <c r="J22" s="49" t="s">
        <v>172</v>
      </c>
    </row>
    <row r="23" spans="1:10" ht="43.5" customHeight="1">
      <c r="A23" s="61" t="s">
        <v>0</v>
      </c>
      <c r="B23" s="470" t="s">
        <v>83</v>
      </c>
      <c r="C23" s="470"/>
      <c r="D23" s="180" t="s">
        <v>36</v>
      </c>
      <c r="E23" s="180" t="s">
        <v>84</v>
      </c>
      <c r="F23" s="470" t="s">
        <v>173</v>
      </c>
      <c r="G23" s="470"/>
      <c r="H23" s="470" t="s">
        <v>186</v>
      </c>
      <c r="I23" s="470"/>
      <c r="J23" s="477" t="s">
        <v>389</v>
      </c>
    </row>
    <row r="24" spans="1:10" ht="39.75" customHeight="1">
      <c r="A24" s="253">
        <v>1</v>
      </c>
      <c r="B24" s="468" t="s">
        <v>118</v>
      </c>
      <c r="C24" s="468"/>
      <c r="D24" s="281" t="s">
        <v>152</v>
      </c>
      <c r="E24" s="174" t="s">
        <v>88</v>
      </c>
      <c r="F24" s="482">
        <v>0.06</v>
      </c>
      <c r="G24" s="482"/>
      <c r="H24" s="471" t="s">
        <v>143</v>
      </c>
      <c r="I24" s="472"/>
      <c r="J24" s="477"/>
    </row>
    <row r="25" spans="1:10" ht="39" customHeight="1">
      <c r="A25" s="254"/>
      <c r="B25" s="468"/>
      <c r="C25" s="468"/>
      <c r="D25" s="281"/>
      <c r="E25" s="174" t="s">
        <v>89</v>
      </c>
      <c r="F25" s="281">
        <v>6.4000000000000001E-2</v>
      </c>
      <c r="G25" s="281"/>
      <c r="H25" s="473"/>
      <c r="I25" s="474"/>
      <c r="J25" s="477"/>
    </row>
    <row r="26" spans="1:10" ht="39.75" customHeight="1">
      <c r="A26" s="254"/>
      <c r="B26" s="468"/>
      <c r="C26" s="468"/>
      <c r="D26" s="281"/>
      <c r="E26" s="174" t="s">
        <v>90</v>
      </c>
      <c r="F26" s="281">
        <v>7.3999999999999996E-2</v>
      </c>
      <c r="G26" s="281"/>
      <c r="H26" s="473"/>
      <c r="I26" s="474"/>
      <c r="J26" s="477"/>
    </row>
    <row r="27" spans="1:10" ht="45.75" customHeight="1" thickBot="1">
      <c r="A27" s="275"/>
      <c r="B27" s="469"/>
      <c r="C27" s="469"/>
      <c r="D27" s="282"/>
      <c r="E27" s="175" t="s">
        <v>91</v>
      </c>
      <c r="F27" s="282" t="s">
        <v>92</v>
      </c>
      <c r="G27" s="282"/>
      <c r="H27" s="475"/>
      <c r="I27" s="476"/>
      <c r="J27" s="478"/>
    </row>
    <row r="28" spans="1:10" ht="48" customHeight="1">
      <c r="A28" s="331" t="s">
        <v>174</v>
      </c>
      <c r="B28" s="332"/>
      <c r="C28" s="332"/>
      <c r="D28" s="332"/>
      <c r="E28" s="332"/>
      <c r="F28" s="332"/>
      <c r="G28" s="332"/>
      <c r="H28" s="332"/>
      <c r="I28" s="332"/>
      <c r="J28" s="51" t="s">
        <v>337</v>
      </c>
    </row>
    <row r="29" spans="1:10" ht="32.25" customHeight="1">
      <c r="A29" s="168" t="s">
        <v>0</v>
      </c>
      <c r="B29" s="327" t="s">
        <v>83</v>
      </c>
      <c r="C29" s="335"/>
      <c r="D29" s="328"/>
      <c r="E29" s="155" t="s">
        <v>36</v>
      </c>
      <c r="F29" s="155" t="s">
        <v>176</v>
      </c>
      <c r="G29" s="327" t="s">
        <v>186</v>
      </c>
      <c r="H29" s="335"/>
      <c r="I29" s="328"/>
      <c r="J29" s="302" t="s">
        <v>390</v>
      </c>
    </row>
    <row r="30" spans="1:10" ht="40.5" customHeight="1">
      <c r="A30" s="3" t="s">
        <v>232</v>
      </c>
      <c r="B30" s="223" t="s">
        <v>233</v>
      </c>
      <c r="C30" s="224"/>
      <c r="D30" s="225"/>
      <c r="E30" s="174" t="s">
        <v>234</v>
      </c>
      <c r="F30" s="156">
        <v>2.52</v>
      </c>
      <c r="G30" s="452" t="s">
        <v>143</v>
      </c>
      <c r="H30" s="453"/>
      <c r="I30" s="454"/>
      <c r="J30" s="422"/>
    </row>
    <row r="31" spans="1:10" ht="40.5" customHeight="1">
      <c r="A31" s="3">
        <v>9</v>
      </c>
      <c r="B31" s="223" t="s">
        <v>183</v>
      </c>
      <c r="C31" s="224"/>
      <c r="D31" s="225"/>
      <c r="E31" s="174" t="s">
        <v>177</v>
      </c>
      <c r="F31" s="156">
        <v>0.72</v>
      </c>
      <c r="G31" s="411"/>
      <c r="H31" s="455"/>
      <c r="I31" s="412"/>
      <c r="J31" s="422"/>
    </row>
    <row r="32" spans="1:10" ht="41.25" customHeight="1">
      <c r="A32" s="159">
        <v>10</v>
      </c>
      <c r="B32" s="230" t="s">
        <v>184</v>
      </c>
      <c r="C32" s="451"/>
      <c r="D32" s="231"/>
      <c r="E32" s="156" t="s">
        <v>177</v>
      </c>
      <c r="F32" s="156">
        <v>2.4500000000000002</v>
      </c>
      <c r="G32" s="411"/>
      <c r="H32" s="455"/>
      <c r="I32" s="412"/>
      <c r="J32" s="422"/>
    </row>
    <row r="33" spans="1:10" ht="40.5" customHeight="1">
      <c r="A33" s="3">
        <v>19</v>
      </c>
      <c r="B33" s="223" t="s">
        <v>255</v>
      </c>
      <c r="C33" s="224"/>
      <c r="D33" s="225"/>
      <c r="E33" s="174" t="s">
        <v>177</v>
      </c>
      <c r="F33" s="174">
        <v>1.67</v>
      </c>
      <c r="G33" s="411"/>
      <c r="H33" s="455"/>
      <c r="I33" s="412"/>
      <c r="J33" s="422"/>
    </row>
    <row r="34" spans="1:10" ht="39.75" customHeight="1">
      <c r="A34" s="159">
        <v>20</v>
      </c>
      <c r="B34" s="223" t="s">
        <v>256</v>
      </c>
      <c r="C34" s="224"/>
      <c r="D34" s="225"/>
      <c r="E34" s="174" t="s">
        <v>177</v>
      </c>
      <c r="F34" s="156">
        <v>1.64</v>
      </c>
      <c r="G34" s="411"/>
      <c r="H34" s="455"/>
      <c r="I34" s="412"/>
      <c r="J34" s="422"/>
    </row>
    <row r="35" spans="1:10" ht="40.5" customHeight="1">
      <c r="A35" s="159">
        <v>22</v>
      </c>
      <c r="B35" s="223" t="s">
        <v>258</v>
      </c>
      <c r="C35" s="224"/>
      <c r="D35" s="225"/>
      <c r="E35" s="174" t="s">
        <v>177</v>
      </c>
      <c r="F35" s="156">
        <v>1.77</v>
      </c>
      <c r="G35" s="411"/>
      <c r="H35" s="455"/>
      <c r="I35" s="412"/>
      <c r="J35" s="422"/>
    </row>
    <row r="36" spans="1:10" ht="54" customHeight="1">
      <c r="A36" s="159">
        <v>23</v>
      </c>
      <c r="B36" s="232" t="s">
        <v>259</v>
      </c>
      <c r="C36" s="357"/>
      <c r="D36" s="233"/>
      <c r="E36" s="174" t="s">
        <v>177</v>
      </c>
      <c r="F36" s="156">
        <v>1.85</v>
      </c>
      <c r="G36" s="411"/>
      <c r="H36" s="455"/>
      <c r="I36" s="412"/>
      <c r="J36" s="422"/>
    </row>
    <row r="37" spans="1:10" ht="53.25" customHeight="1" thickBot="1">
      <c r="A37" s="6">
        <v>24</v>
      </c>
      <c r="B37" s="243" t="s">
        <v>260</v>
      </c>
      <c r="C37" s="287"/>
      <c r="D37" s="244"/>
      <c r="E37" s="175" t="s">
        <v>177</v>
      </c>
      <c r="F37" s="175">
        <v>2.4300000000000002</v>
      </c>
      <c r="G37" s="413"/>
      <c r="H37" s="463"/>
      <c r="I37" s="414"/>
      <c r="J37" s="423"/>
    </row>
    <row r="38" spans="1:10" ht="15" customHeight="1" thickBot="1">
      <c r="A38" s="185"/>
      <c r="B38" s="56"/>
      <c r="C38" s="56"/>
      <c r="D38" s="56"/>
      <c r="E38" s="185"/>
      <c r="F38" s="185"/>
      <c r="G38" s="177"/>
      <c r="H38" s="177"/>
      <c r="I38" s="177"/>
      <c r="J38" s="10"/>
    </row>
    <row r="39" spans="1:10" ht="37.5" customHeight="1">
      <c r="A39" s="331" t="s">
        <v>165</v>
      </c>
      <c r="B39" s="332"/>
      <c r="C39" s="332"/>
      <c r="D39" s="332"/>
      <c r="E39" s="332"/>
      <c r="F39" s="332"/>
      <c r="G39" s="332"/>
      <c r="H39" s="332"/>
      <c r="I39" s="332"/>
      <c r="J39" s="1" t="s">
        <v>294</v>
      </c>
    </row>
    <row r="40" spans="1:10" ht="28.5" customHeight="1">
      <c r="A40" s="386" t="s">
        <v>0</v>
      </c>
      <c r="B40" s="464" t="s">
        <v>267</v>
      </c>
      <c r="C40" s="389"/>
      <c r="D40" s="389"/>
      <c r="E40" s="389"/>
      <c r="F40" s="390"/>
      <c r="G40" s="236" t="s">
        <v>266</v>
      </c>
      <c r="H40" s="221" t="s">
        <v>388</v>
      </c>
      <c r="I40" s="222"/>
      <c r="J40" s="459" t="s">
        <v>328</v>
      </c>
    </row>
    <row r="41" spans="1:10" ht="16.5" customHeight="1">
      <c r="A41" s="387"/>
      <c r="B41" s="465"/>
      <c r="C41" s="391"/>
      <c r="D41" s="391"/>
      <c r="E41" s="391"/>
      <c r="F41" s="392"/>
      <c r="G41" s="237"/>
      <c r="H41" s="384" t="s">
        <v>263</v>
      </c>
      <c r="I41" s="385"/>
      <c r="J41" s="251"/>
    </row>
    <row r="42" spans="1:10" ht="36" customHeight="1">
      <c r="A42" s="388"/>
      <c r="B42" s="466"/>
      <c r="C42" s="393"/>
      <c r="D42" s="393"/>
      <c r="E42" s="393"/>
      <c r="F42" s="394"/>
      <c r="G42" s="238"/>
      <c r="H42" s="174" t="s">
        <v>264</v>
      </c>
      <c r="I42" s="195" t="s">
        <v>265</v>
      </c>
      <c r="J42" s="251"/>
    </row>
    <row r="43" spans="1:10" ht="18" customHeight="1">
      <c r="A43" s="2" t="s">
        <v>307</v>
      </c>
      <c r="B43" s="367" t="s">
        <v>283</v>
      </c>
      <c r="C43" s="368"/>
      <c r="D43" s="368"/>
      <c r="E43" s="368"/>
      <c r="F43" s="368"/>
      <c r="G43" s="368"/>
      <c r="H43" s="368"/>
      <c r="I43" s="369"/>
      <c r="J43" s="251"/>
    </row>
    <row r="44" spans="1:10" ht="16.5" customHeight="1">
      <c r="A44" s="258" t="s">
        <v>309</v>
      </c>
      <c r="B44" s="245" t="s">
        <v>297</v>
      </c>
      <c r="C44" s="246"/>
      <c r="D44" s="246"/>
      <c r="E44" s="246"/>
      <c r="F44" s="246"/>
      <c r="G44" s="197" t="s">
        <v>272</v>
      </c>
      <c r="H44" s="93">
        <v>6.25</v>
      </c>
      <c r="I44" s="95">
        <v>5.85</v>
      </c>
      <c r="J44" s="251"/>
    </row>
    <row r="45" spans="1:10" ht="16.5" customHeight="1">
      <c r="A45" s="259"/>
      <c r="B45" s="248"/>
      <c r="C45" s="249"/>
      <c r="D45" s="249"/>
      <c r="E45" s="249"/>
      <c r="F45" s="249"/>
      <c r="G45" s="202" t="s">
        <v>273</v>
      </c>
      <c r="H45" s="93">
        <v>6.05</v>
      </c>
      <c r="I45" s="95">
        <v>5.25</v>
      </c>
      <c r="J45" s="251"/>
    </row>
    <row r="46" spans="1:10" ht="18.75" customHeight="1">
      <c r="A46" s="2" t="s">
        <v>21</v>
      </c>
      <c r="B46" s="367" t="s">
        <v>284</v>
      </c>
      <c r="C46" s="368"/>
      <c r="D46" s="368"/>
      <c r="E46" s="368"/>
      <c r="F46" s="368"/>
      <c r="G46" s="368"/>
      <c r="H46" s="368"/>
      <c r="I46" s="369"/>
      <c r="J46" s="251"/>
    </row>
    <row r="47" spans="1:10" ht="16.5" customHeight="1">
      <c r="A47" s="258" t="s">
        <v>310</v>
      </c>
      <c r="B47" s="245" t="s">
        <v>297</v>
      </c>
      <c r="C47" s="246"/>
      <c r="D47" s="246"/>
      <c r="E47" s="246"/>
      <c r="F47" s="246"/>
      <c r="G47" s="197" t="s">
        <v>272</v>
      </c>
      <c r="H47" s="93">
        <v>6.05</v>
      </c>
      <c r="I47" s="95">
        <v>5.65</v>
      </c>
      <c r="J47" s="251"/>
    </row>
    <row r="48" spans="1:10" ht="16.5" customHeight="1">
      <c r="A48" s="259"/>
      <c r="B48" s="248"/>
      <c r="C48" s="249"/>
      <c r="D48" s="249"/>
      <c r="E48" s="249"/>
      <c r="F48" s="249"/>
      <c r="G48" s="202" t="s">
        <v>273</v>
      </c>
      <c r="H48" s="93">
        <v>5.85</v>
      </c>
      <c r="I48" s="95">
        <v>5.04</v>
      </c>
      <c r="J48" s="251"/>
    </row>
    <row r="49" spans="1:13" ht="18.75" customHeight="1">
      <c r="A49" s="2" t="s">
        <v>101</v>
      </c>
      <c r="B49" s="367" t="s">
        <v>287</v>
      </c>
      <c r="C49" s="368"/>
      <c r="D49" s="368"/>
      <c r="E49" s="368"/>
      <c r="F49" s="368"/>
      <c r="G49" s="368"/>
      <c r="H49" s="368"/>
      <c r="I49" s="369"/>
      <c r="J49" s="251"/>
    </row>
    <row r="50" spans="1:13" ht="16.5" customHeight="1">
      <c r="A50" s="258" t="s">
        <v>311</v>
      </c>
      <c r="B50" s="245" t="s">
        <v>297</v>
      </c>
      <c r="C50" s="246"/>
      <c r="D50" s="246"/>
      <c r="E50" s="246"/>
      <c r="F50" s="246"/>
      <c r="G50" s="197" t="s">
        <v>272</v>
      </c>
      <c r="H50" s="93">
        <v>5.85</v>
      </c>
      <c r="I50" s="95">
        <v>5.45</v>
      </c>
      <c r="J50" s="251"/>
    </row>
    <row r="51" spans="1:13" ht="16.5" customHeight="1" thickBot="1">
      <c r="A51" s="404"/>
      <c r="B51" s="401"/>
      <c r="C51" s="402"/>
      <c r="D51" s="402"/>
      <c r="E51" s="402"/>
      <c r="F51" s="402"/>
      <c r="G51" s="203" t="s">
        <v>273</v>
      </c>
      <c r="H51" s="175">
        <v>5.65</v>
      </c>
      <c r="I51" s="167">
        <v>4.84</v>
      </c>
      <c r="J51" s="252"/>
    </row>
    <row r="52" spans="1:13" ht="16.5" hidden="1" customHeight="1">
      <c r="A52" s="185"/>
      <c r="B52" s="56"/>
      <c r="C52" s="148"/>
      <c r="D52" s="148"/>
      <c r="E52" s="148"/>
      <c r="F52" s="185"/>
    </row>
    <row r="53" spans="1:13" ht="16.5" hidden="1" customHeight="1">
      <c r="A53" s="185"/>
      <c r="B53" s="56"/>
      <c r="C53" s="148"/>
      <c r="D53" s="148"/>
      <c r="E53" s="148"/>
      <c r="F53" s="185"/>
    </row>
    <row r="54" spans="1:13" ht="16.5" hidden="1" customHeight="1">
      <c r="A54" s="185"/>
      <c r="B54" s="56"/>
      <c r="C54" s="148"/>
      <c r="D54" s="148"/>
      <c r="E54" s="148"/>
      <c r="F54" s="185"/>
    </row>
    <row r="55" spans="1:13" ht="16.5" hidden="1" customHeight="1">
      <c r="A55" s="185"/>
      <c r="B55" s="56"/>
      <c r="C55" s="148"/>
      <c r="D55" s="148"/>
      <c r="E55" s="148"/>
      <c r="F55" s="185"/>
    </row>
    <row r="56" spans="1:13" ht="16.5" hidden="1" customHeight="1">
      <c r="A56" s="185"/>
      <c r="B56" s="56"/>
      <c r="C56" s="148"/>
      <c r="D56" s="148"/>
      <c r="E56" s="148"/>
      <c r="F56" s="185"/>
    </row>
    <row r="57" spans="1:13" ht="16.5" customHeight="1">
      <c r="A57" s="185"/>
      <c r="B57" s="56"/>
      <c r="C57" s="148"/>
      <c r="D57" s="148"/>
      <c r="E57" s="148"/>
      <c r="F57" s="185"/>
    </row>
    <row r="58" spans="1:13" ht="22.5" customHeight="1">
      <c r="A58" s="264" t="s">
        <v>33</v>
      </c>
      <c r="B58" s="264"/>
      <c r="C58" s="264"/>
      <c r="D58" s="264"/>
      <c r="E58" s="264"/>
      <c r="F58" s="264"/>
      <c r="G58" s="264"/>
      <c r="H58" s="264"/>
      <c r="I58" s="264"/>
      <c r="J58" s="264"/>
    </row>
    <row r="59" spans="1:13" ht="14.25" customHeight="1" thickBot="1"/>
    <row r="60" spans="1:13" ht="65.25" customHeight="1" thickBot="1">
      <c r="A60" s="7" t="s">
        <v>0</v>
      </c>
      <c r="B60" s="150" t="s">
        <v>29</v>
      </c>
      <c r="C60" s="150" t="s">
        <v>36</v>
      </c>
      <c r="D60" s="166" t="s">
        <v>1</v>
      </c>
      <c r="E60" s="360" t="s">
        <v>51</v>
      </c>
      <c r="F60" s="360"/>
      <c r="G60" s="150" t="s">
        <v>122</v>
      </c>
      <c r="H60" s="150" t="s">
        <v>206</v>
      </c>
      <c r="I60" s="152" t="s">
        <v>27</v>
      </c>
      <c r="J60" s="53" t="s">
        <v>28</v>
      </c>
    </row>
    <row r="61" spans="1:13" ht="72.75" customHeight="1" thickBot="1">
      <c r="A61" s="261" t="str">
        <f>Ангарск!A118</f>
        <v>ВНИМАНИЕ! Переход на новый порядок оплаты за отопление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отложен до 01.01.2021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 (в редакции постановления Правительства РФ от 25.12.2019 №  1822 "О внесении изменений в некоторые акты Правительства Российской Федерации по вопросам предоставления коммунальных услуг, установления и определения нормативов потребления коммунальных услуг")</v>
      </c>
      <c r="B61" s="262"/>
      <c r="C61" s="262"/>
      <c r="D61" s="262"/>
      <c r="E61" s="262"/>
      <c r="F61" s="262"/>
      <c r="G61" s="262"/>
      <c r="H61" s="262"/>
      <c r="I61" s="262"/>
      <c r="J61" s="263"/>
      <c r="K61" s="59"/>
    </row>
    <row r="62" spans="1:13" ht="34.5" customHeight="1">
      <c r="A62" s="208" t="s">
        <v>47</v>
      </c>
      <c r="B62" s="209"/>
      <c r="C62" s="210"/>
      <c r="D62" s="484">
        <v>783.79</v>
      </c>
      <c r="E62" s="280" t="s">
        <v>245</v>
      </c>
      <c r="F62" s="280"/>
      <c r="G62" s="58" t="s">
        <v>5</v>
      </c>
      <c r="H62" s="316" t="s">
        <v>123</v>
      </c>
      <c r="I62" s="186" t="s">
        <v>374</v>
      </c>
      <c r="J62" s="30">
        <v>40391</v>
      </c>
    </row>
    <row r="63" spans="1:13" ht="70.5" customHeight="1">
      <c r="A63" s="253">
        <v>1</v>
      </c>
      <c r="B63" s="276" t="s">
        <v>6</v>
      </c>
      <c r="C63" s="228" t="s">
        <v>7</v>
      </c>
      <c r="D63" s="448"/>
      <c r="E63" s="281"/>
      <c r="F63" s="281"/>
      <c r="G63" s="319">
        <f>0.03603*D62</f>
        <v>28.239953699999997</v>
      </c>
      <c r="H63" s="317"/>
      <c r="I63" s="433" t="s">
        <v>346</v>
      </c>
      <c r="J63" s="379" t="s">
        <v>151</v>
      </c>
      <c r="K63" s="79">
        <f>0.02702*12/9</f>
        <v>3.6026666666666665E-2</v>
      </c>
      <c r="L63" s="495"/>
      <c r="M63" s="126"/>
    </row>
    <row r="64" spans="1:13" ht="54.75" customHeight="1">
      <c r="A64" s="254"/>
      <c r="B64" s="277"/>
      <c r="C64" s="265"/>
      <c r="D64" s="137" t="s">
        <v>10</v>
      </c>
      <c r="E64" s="281"/>
      <c r="F64" s="281"/>
      <c r="G64" s="320"/>
      <c r="H64" s="317"/>
      <c r="I64" s="307"/>
      <c r="J64" s="304"/>
      <c r="L64" s="496"/>
    </row>
    <row r="65" spans="1:14" ht="35.25" customHeight="1" thickBot="1">
      <c r="A65" s="275"/>
      <c r="B65" s="278"/>
      <c r="C65" s="279"/>
      <c r="D65" s="139"/>
      <c r="E65" s="282"/>
      <c r="F65" s="282"/>
      <c r="G65" s="321"/>
      <c r="H65" s="318"/>
      <c r="I65" s="309"/>
      <c r="J65" s="305"/>
      <c r="L65" s="496"/>
    </row>
    <row r="66" spans="1:14" ht="45.75" customHeight="1">
      <c r="A66" s="208" t="s">
        <v>48</v>
      </c>
      <c r="B66" s="209"/>
      <c r="C66" s="209"/>
      <c r="D66" s="210"/>
      <c r="E66" s="184" t="s">
        <v>207</v>
      </c>
      <c r="F66" s="12" t="s">
        <v>67</v>
      </c>
      <c r="G66" s="409" t="s">
        <v>226</v>
      </c>
      <c r="H66" s="410"/>
      <c r="I66" s="188" t="s">
        <v>374</v>
      </c>
      <c r="J66" s="13" t="s">
        <v>82</v>
      </c>
    </row>
    <row r="67" spans="1:14" ht="258.75" customHeight="1" thickBot="1">
      <c r="A67" s="22" t="s">
        <v>235</v>
      </c>
      <c r="B67" s="164" t="s">
        <v>125</v>
      </c>
      <c r="C67" s="37" t="s">
        <v>9</v>
      </c>
      <c r="D67" s="115" t="s">
        <v>367</v>
      </c>
      <c r="E67" s="37">
        <v>3.22</v>
      </c>
      <c r="F67" s="23">
        <f>48.46*E67</f>
        <v>156.0412</v>
      </c>
      <c r="G67" s="413"/>
      <c r="H67" s="414"/>
      <c r="I67" s="131" t="s">
        <v>424</v>
      </c>
      <c r="J67" s="5" t="s">
        <v>329</v>
      </c>
      <c r="K67" s="116">
        <f>D62*0.052656+8.59</f>
        <v>49.86124624</v>
      </c>
    </row>
    <row r="68" spans="1:14" ht="45" customHeight="1">
      <c r="A68" s="208" t="s">
        <v>49</v>
      </c>
      <c r="B68" s="209"/>
      <c r="C68" s="209"/>
      <c r="D68" s="210"/>
      <c r="E68" s="47" t="s">
        <v>207</v>
      </c>
      <c r="F68" s="12" t="s">
        <v>67</v>
      </c>
      <c r="G68" s="409" t="s">
        <v>226</v>
      </c>
      <c r="H68" s="410"/>
      <c r="I68" s="188" t="s">
        <v>375</v>
      </c>
      <c r="J68" s="13" t="s">
        <v>82</v>
      </c>
    </row>
    <row r="69" spans="1:14" ht="197.25" customHeight="1" thickBot="1">
      <c r="A69" s="22" t="s">
        <v>235</v>
      </c>
      <c r="B69" s="164" t="s">
        <v>125</v>
      </c>
      <c r="C69" s="37" t="s">
        <v>9</v>
      </c>
      <c r="D69" s="23" t="s">
        <v>368</v>
      </c>
      <c r="E69" s="29">
        <v>4.32</v>
      </c>
      <c r="F69" s="117">
        <f>8.59*E69</f>
        <v>37.108800000000002</v>
      </c>
      <c r="G69" s="413"/>
      <c r="H69" s="414"/>
      <c r="I69" s="38" t="s">
        <v>384</v>
      </c>
      <c r="J69" s="5" t="s">
        <v>320</v>
      </c>
      <c r="M69" s="48" t="s">
        <v>382</v>
      </c>
    </row>
    <row r="70" spans="1:14" ht="45" customHeight="1">
      <c r="A70" s="208" t="s">
        <v>50</v>
      </c>
      <c r="B70" s="209"/>
      <c r="C70" s="209"/>
      <c r="D70" s="210"/>
      <c r="E70" s="47" t="s">
        <v>8</v>
      </c>
      <c r="F70" s="12" t="s">
        <v>67</v>
      </c>
      <c r="G70" s="409" t="s">
        <v>226</v>
      </c>
      <c r="H70" s="410"/>
      <c r="I70" s="188" t="s">
        <v>374</v>
      </c>
      <c r="J70" s="13" t="s">
        <v>82</v>
      </c>
      <c r="M70" s="48" t="s">
        <v>383</v>
      </c>
    </row>
    <row r="71" spans="1:14" ht="185.25" customHeight="1" thickBot="1">
      <c r="A71" s="22" t="s">
        <v>235</v>
      </c>
      <c r="B71" s="164" t="s">
        <v>125</v>
      </c>
      <c r="C71" s="37" t="s">
        <v>9</v>
      </c>
      <c r="D71" s="118" t="s">
        <v>369</v>
      </c>
      <c r="E71" s="86">
        <v>7.54</v>
      </c>
      <c r="F71" s="23">
        <f>3.96*E71</f>
        <v>29.8584</v>
      </c>
      <c r="G71" s="413"/>
      <c r="H71" s="414"/>
      <c r="I71" s="38" t="s">
        <v>384</v>
      </c>
      <c r="J71" s="62" t="s">
        <v>96</v>
      </c>
    </row>
    <row r="72" spans="1:14" ht="31.5" customHeight="1">
      <c r="A72" s="208" t="s">
        <v>11</v>
      </c>
      <c r="B72" s="209"/>
      <c r="C72" s="210"/>
      <c r="D72" s="440" t="s">
        <v>365</v>
      </c>
      <c r="E72" s="25" t="s">
        <v>19</v>
      </c>
      <c r="F72" s="25" t="s">
        <v>37</v>
      </c>
      <c r="G72" s="213" t="s">
        <v>26</v>
      </c>
      <c r="H72" s="214"/>
      <c r="I72" s="187" t="s">
        <v>386</v>
      </c>
      <c r="J72" s="13" t="s">
        <v>56</v>
      </c>
    </row>
    <row r="73" spans="1:14" ht="135" customHeight="1">
      <c r="A73" s="159">
        <v>1</v>
      </c>
      <c r="B73" s="63" t="s">
        <v>13</v>
      </c>
      <c r="C73" s="136" t="s">
        <v>167</v>
      </c>
      <c r="D73" s="265"/>
      <c r="E73" s="266" t="s">
        <v>65</v>
      </c>
      <c r="F73" s="137" t="s">
        <v>38</v>
      </c>
      <c r="G73" s="215"/>
      <c r="H73" s="216"/>
      <c r="I73" s="307" t="str">
        <f>Ангарск!I175</f>
        <v>Приказ службы по тарифам Иркутской области                       от 12.03.2019 № 38-спр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заправки автотранспортных средств) на территории Иркутской области"</v>
      </c>
      <c r="J73" s="461" t="s">
        <v>304</v>
      </c>
    </row>
    <row r="74" spans="1:14" ht="30" customHeight="1">
      <c r="A74" s="64"/>
      <c r="B74" s="65"/>
      <c r="C74" s="65"/>
      <c r="D74" s="135">
        <f>Ангарск!D176</f>
        <v>24.87</v>
      </c>
      <c r="E74" s="267"/>
      <c r="F74" s="135">
        <f>D74*5.4</f>
        <v>134.298</v>
      </c>
      <c r="G74" s="215"/>
      <c r="H74" s="216"/>
      <c r="I74" s="308"/>
      <c r="J74" s="461"/>
    </row>
    <row r="75" spans="1:14" ht="58.5" customHeight="1" thickBot="1">
      <c r="A75" s="66"/>
      <c r="B75" s="67"/>
      <c r="C75" s="67"/>
      <c r="D75" s="176" t="s">
        <v>64</v>
      </c>
      <c r="E75" s="268"/>
      <c r="F75" s="33" t="s">
        <v>166</v>
      </c>
      <c r="G75" s="217"/>
      <c r="H75" s="218"/>
      <c r="I75" s="309"/>
      <c r="J75" s="483"/>
      <c r="N75" s="54"/>
    </row>
    <row r="76" spans="1:14" ht="49.5" customHeight="1">
      <c r="A76" s="208" t="s">
        <v>14</v>
      </c>
      <c r="B76" s="209"/>
      <c r="C76" s="210"/>
      <c r="D76" s="25"/>
      <c r="E76" s="25" t="s">
        <v>208</v>
      </c>
      <c r="F76" s="26" t="s">
        <v>67</v>
      </c>
      <c r="G76" s="409" t="s">
        <v>226</v>
      </c>
      <c r="H76" s="410"/>
      <c r="I76" s="187" t="s">
        <v>374</v>
      </c>
      <c r="J76" s="13" t="s">
        <v>54</v>
      </c>
    </row>
    <row r="77" spans="1:14" ht="135" customHeight="1" thickBot="1">
      <c r="A77" s="6">
        <v>1</v>
      </c>
      <c r="B77" s="45" t="s">
        <v>17</v>
      </c>
      <c r="C77" s="37" t="s">
        <v>16</v>
      </c>
      <c r="D77" s="103" t="s">
        <v>370</v>
      </c>
      <c r="E77" s="38" t="s">
        <v>168</v>
      </c>
      <c r="F77" s="175" t="s">
        <v>168</v>
      </c>
      <c r="G77" s="413"/>
      <c r="H77" s="414"/>
      <c r="I77" s="131" t="s">
        <v>425</v>
      </c>
      <c r="J77" s="108" t="s">
        <v>354</v>
      </c>
    </row>
    <row r="78" spans="1:14" ht="21" customHeight="1">
      <c r="A78" s="208" t="s">
        <v>43</v>
      </c>
      <c r="B78" s="209"/>
      <c r="C78" s="210"/>
      <c r="D78" s="39"/>
      <c r="E78" s="40"/>
      <c r="F78" s="41"/>
      <c r="G78" s="42"/>
      <c r="H78" s="43"/>
      <c r="I78" s="200">
        <v>43831</v>
      </c>
      <c r="J78" s="44"/>
    </row>
    <row r="79" spans="1:14" ht="174" customHeight="1" thickBot="1">
      <c r="A79" s="6">
        <v>1</v>
      </c>
      <c r="B79" s="45" t="s">
        <v>44</v>
      </c>
      <c r="C79" s="37" t="s">
        <v>145</v>
      </c>
      <c r="D79" s="103" t="s">
        <v>356</v>
      </c>
      <c r="E79" s="46" t="s">
        <v>46</v>
      </c>
      <c r="F79" s="149" t="s">
        <v>45</v>
      </c>
      <c r="G79" s="425" t="s">
        <v>46</v>
      </c>
      <c r="H79" s="426"/>
      <c r="I79" s="38" t="s">
        <v>169</v>
      </c>
      <c r="J79" s="5"/>
    </row>
    <row r="80" spans="1:14" ht="42.75" customHeight="1">
      <c r="A80" s="208" t="s">
        <v>348</v>
      </c>
      <c r="B80" s="209"/>
      <c r="C80" s="210"/>
      <c r="D80" s="102" t="s">
        <v>350</v>
      </c>
      <c r="E80" s="189" t="s">
        <v>377</v>
      </c>
      <c r="F80" s="47" t="str">
        <f>Ангарск!F182</f>
        <v xml:space="preserve">Размер платы                          за 1 чел. в мес. </v>
      </c>
      <c r="G80" s="213" t="s">
        <v>26</v>
      </c>
      <c r="H80" s="214"/>
      <c r="I80" s="187" t="s">
        <v>374</v>
      </c>
      <c r="J80" s="1" t="str">
        <f>Мегет!J166</f>
        <v xml:space="preserve"> с 01.12.2019</v>
      </c>
    </row>
    <row r="81" spans="1:10" ht="95.25" customHeight="1">
      <c r="A81" s="3">
        <v>1</v>
      </c>
      <c r="B81" s="101" t="s">
        <v>349</v>
      </c>
      <c r="C81" s="14" t="s">
        <v>9</v>
      </c>
      <c r="D81" s="114" t="str">
        <f>Ангарск!D183</f>
        <v>557,76                  (с НДС)</v>
      </c>
      <c r="E81" s="190">
        <f>Ангарск!E183</f>
        <v>2.1</v>
      </c>
      <c r="F81" s="191">
        <f>Ангарск!F183</f>
        <v>97.608000000000004</v>
      </c>
      <c r="G81" s="215"/>
      <c r="H81" s="216"/>
      <c r="I81" s="211" t="s">
        <v>380</v>
      </c>
      <c r="J81" s="219" t="str">
        <f>Мегет!J167</f>
        <v xml:space="preserve">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82" spans="1:10" ht="96" customHeight="1" thickBot="1">
      <c r="A82" s="6">
        <v>2</v>
      </c>
      <c r="B82" s="45" t="s">
        <v>351</v>
      </c>
      <c r="C82" s="37" t="s">
        <v>9</v>
      </c>
      <c r="D82" s="103" t="str">
        <f>Ангарск!D184</f>
        <v>557,76                        (с НДС)</v>
      </c>
      <c r="E82" s="192">
        <f>Ангарск!E184</f>
        <v>2.1</v>
      </c>
      <c r="F82" s="115">
        <f>Ангарск!F184</f>
        <v>97.608000000000004</v>
      </c>
      <c r="G82" s="217"/>
      <c r="H82" s="218"/>
      <c r="I82" s="212"/>
      <c r="J82" s="220"/>
    </row>
    <row r="83" spans="1:10" ht="20.25" customHeight="1">
      <c r="A83" s="185"/>
      <c r="B83" s="68"/>
      <c r="C83" s="148"/>
      <c r="D83" s="9"/>
      <c r="E83" s="69"/>
      <c r="F83" s="148"/>
      <c r="G83" s="69"/>
      <c r="H83" s="69"/>
      <c r="I83" s="10"/>
      <c r="J83" s="10"/>
    </row>
    <row r="84" spans="1:10" ht="34.5" customHeight="1">
      <c r="A84" s="283" t="s">
        <v>209</v>
      </c>
      <c r="B84" s="283"/>
      <c r="C84" s="283"/>
      <c r="D84" s="283"/>
      <c r="E84" s="283"/>
      <c r="F84" s="283"/>
      <c r="G84" s="283"/>
      <c r="H84" s="283"/>
      <c r="I84" s="283"/>
      <c r="J84" s="283"/>
    </row>
    <row r="85" spans="1:10" ht="34.5" customHeight="1">
      <c r="A85" s="283" t="s">
        <v>308</v>
      </c>
      <c r="B85" s="283"/>
      <c r="C85" s="283"/>
      <c r="D85" s="283"/>
      <c r="E85" s="283"/>
      <c r="F85" s="283"/>
      <c r="G85" s="283"/>
      <c r="H85" s="283"/>
      <c r="I85" s="283"/>
      <c r="J85" s="283"/>
    </row>
    <row r="86" spans="1:10" ht="16.5" customHeight="1">
      <c r="A86" s="283" t="s">
        <v>230</v>
      </c>
      <c r="B86" s="283"/>
      <c r="C86" s="283"/>
      <c r="D86" s="283"/>
      <c r="E86" s="283"/>
      <c r="F86" s="283"/>
      <c r="G86" s="283"/>
      <c r="H86" s="283"/>
      <c r="I86" s="283"/>
      <c r="J86" s="283"/>
    </row>
    <row r="87" spans="1:10" ht="16.5" customHeight="1">
      <c r="A87" s="283" t="s">
        <v>231</v>
      </c>
      <c r="B87" s="283"/>
      <c r="C87" s="283"/>
      <c r="D87" s="283"/>
      <c r="E87" s="283"/>
      <c r="F87" s="283"/>
      <c r="G87" s="283"/>
      <c r="H87" s="283"/>
      <c r="I87" s="283"/>
      <c r="J87" s="283"/>
    </row>
    <row r="88" spans="1:10" ht="48" customHeight="1">
      <c r="A88" s="283" t="s">
        <v>236</v>
      </c>
      <c r="B88" s="283"/>
      <c r="C88" s="283"/>
      <c r="D88" s="283"/>
      <c r="E88" s="283"/>
      <c r="F88" s="283"/>
      <c r="G88" s="283"/>
      <c r="H88" s="283"/>
      <c r="I88" s="283"/>
      <c r="J88" s="283"/>
    </row>
    <row r="89" spans="1:10" ht="16.5" customHeight="1">
      <c r="A89" s="260" t="s">
        <v>210</v>
      </c>
      <c r="B89" s="260"/>
      <c r="C89" s="260"/>
      <c r="D89" s="260"/>
      <c r="E89" s="260"/>
      <c r="F89" s="260"/>
      <c r="G89" s="260"/>
      <c r="H89" s="260"/>
      <c r="I89" s="260"/>
      <c r="J89" s="260"/>
    </row>
    <row r="90" spans="1:10" ht="48.75" customHeight="1">
      <c r="A90" s="283" t="s">
        <v>211</v>
      </c>
      <c r="B90" s="283"/>
      <c r="C90" s="283"/>
      <c r="D90" s="283"/>
      <c r="E90" s="283"/>
      <c r="F90" s="283"/>
      <c r="G90" s="283"/>
      <c r="H90" s="283"/>
      <c r="I90" s="283"/>
      <c r="J90" s="283"/>
    </row>
    <row r="91" spans="1:10" ht="48.75" customHeight="1">
      <c r="A91" s="295" t="s">
        <v>363</v>
      </c>
      <c r="B91" s="295"/>
      <c r="C91" s="295"/>
      <c r="D91" s="295"/>
      <c r="E91" s="295"/>
      <c r="F91" s="295"/>
      <c r="G91" s="295"/>
      <c r="H91" s="295"/>
      <c r="I91" s="295"/>
      <c r="J91" s="295"/>
    </row>
    <row r="92" spans="1:10" hidden="1"/>
    <row r="93" spans="1:10" hidden="1"/>
    <row r="96" spans="1:10" ht="17.25" customHeight="1">
      <c r="A96" s="291" t="s">
        <v>66</v>
      </c>
      <c r="B96" s="291"/>
      <c r="C96" s="291"/>
      <c r="D96" s="291"/>
      <c r="E96" s="291"/>
      <c r="F96" s="173"/>
      <c r="G96" s="55"/>
      <c r="H96" s="55"/>
      <c r="I96" s="292" t="s">
        <v>18</v>
      </c>
      <c r="J96" s="292"/>
    </row>
    <row r="97" spans="1:10" ht="15.75">
      <c r="A97" s="55"/>
      <c r="B97" s="55"/>
      <c r="C97" s="55"/>
      <c r="D97" s="55"/>
      <c r="E97" s="55"/>
      <c r="F97" s="55"/>
      <c r="G97" s="55"/>
      <c r="H97" s="55"/>
      <c r="I97" s="55"/>
      <c r="J97" s="55"/>
    </row>
    <row r="98" spans="1:10" ht="15.75">
      <c r="A98" s="291"/>
      <c r="B98" s="291"/>
      <c r="C98" s="291"/>
      <c r="D98" s="291"/>
      <c r="E98" s="291"/>
      <c r="F98" s="109"/>
      <c r="G98" s="55"/>
      <c r="H98" s="55"/>
      <c r="I98" s="55"/>
      <c r="J98" s="55"/>
    </row>
  </sheetData>
  <mergeCells count="118">
    <mergeCell ref="A10:I10"/>
    <mergeCell ref="J7:J10"/>
    <mergeCell ref="L63:L65"/>
    <mergeCell ref="B35:D35"/>
    <mergeCell ref="B36:D36"/>
    <mergeCell ref="B37:D37"/>
    <mergeCell ref="B8:G8"/>
    <mergeCell ref="H8:I8"/>
    <mergeCell ref="B9:G9"/>
    <mergeCell ref="H18:I21"/>
    <mergeCell ref="A22:I22"/>
    <mergeCell ref="B23:C23"/>
    <mergeCell ref="B12:G12"/>
    <mergeCell ref="H12:I12"/>
    <mergeCell ref="H9:I9"/>
    <mergeCell ref="A1:J1"/>
    <mergeCell ref="E2:G2"/>
    <mergeCell ref="A3:J3"/>
    <mergeCell ref="B5:G5"/>
    <mergeCell ref="H5:I5"/>
    <mergeCell ref="A6:I6"/>
    <mergeCell ref="A7:I7"/>
    <mergeCell ref="A11:I11"/>
    <mergeCell ref="J16:J21"/>
    <mergeCell ref="A15:I15"/>
    <mergeCell ref="A16:A17"/>
    <mergeCell ref="B16:C17"/>
    <mergeCell ref="D16:D17"/>
    <mergeCell ref="A18:A21"/>
    <mergeCell ref="B18:C21"/>
    <mergeCell ref="D18:D21"/>
    <mergeCell ref="E16:E17"/>
    <mergeCell ref="B63:B65"/>
    <mergeCell ref="C63:C65"/>
    <mergeCell ref="G63:G65"/>
    <mergeCell ref="A58:J58"/>
    <mergeCell ref="E60:F60"/>
    <mergeCell ref="A28:I28"/>
    <mergeCell ref="B29:D29"/>
    <mergeCell ref="G29:I29"/>
    <mergeCell ref="J29:J37"/>
    <mergeCell ref="A66:D66"/>
    <mergeCell ref="A89:J89"/>
    <mergeCell ref="A90:J90"/>
    <mergeCell ref="A96:E96"/>
    <mergeCell ref="I96:J96"/>
    <mergeCell ref="A62:C62"/>
    <mergeCell ref="D62:D63"/>
    <mergeCell ref="E62:F65"/>
    <mergeCell ref="A63:A65"/>
    <mergeCell ref="A98:E98"/>
    <mergeCell ref="A76:C76"/>
    <mergeCell ref="G76:H77"/>
    <mergeCell ref="A78:C78"/>
    <mergeCell ref="G79:H79"/>
    <mergeCell ref="A91:J91"/>
    <mergeCell ref="A88:J88"/>
    <mergeCell ref="A85:J85"/>
    <mergeCell ref="A80:C80"/>
    <mergeCell ref="G80:H82"/>
    <mergeCell ref="J63:J65"/>
    <mergeCell ref="A68:D68"/>
    <mergeCell ref="A70:D70"/>
    <mergeCell ref="I73:I75"/>
    <mergeCell ref="I63:I65"/>
    <mergeCell ref="G72:H75"/>
    <mergeCell ref="J73:J75"/>
    <mergeCell ref="G70:H71"/>
    <mergeCell ref="E73:E75"/>
    <mergeCell ref="H62:H65"/>
    <mergeCell ref="A61:J61"/>
    <mergeCell ref="A72:C72"/>
    <mergeCell ref="A13:I13"/>
    <mergeCell ref="A14:I14"/>
    <mergeCell ref="D24:D27"/>
    <mergeCell ref="F24:G24"/>
    <mergeCell ref="F23:G23"/>
    <mergeCell ref="F16:G16"/>
    <mergeCell ref="H16:I17"/>
    <mergeCell ref="D72:D73"/>
    <mergeCell ref="A24:A27"/>
    <mergeCell ref="A86:J86"/>
    <mergeCell ref="A87:J87"/>
    <mergeCell ref="H23:I23"/>
    <mergeCell ref="H24:I27"/>
    <mergeCell ref="J23:J27"/>
    <mergeCell ref="B30:D30"/>
    <mergeCell ref="A84:J84"/>
    <mergeCell ref="G66:H67"/>
    <mergeCell ref="G68:H69"/>
    <mergeCell ref="G40:G42"/>
    <mergeCell ref="B24:C27"/>
    <mergeCell ref="F25:G25"/>
    <mergeCell ref="F26:G26"/>
    <mergeCell ref="F27:G27"/>
    <mergeCell ref="B32:D32"/>
    <mergeCell ref="G30:I37"/>
    <mergeCell ref="B31:D31"/>
    <mergeCell ref="J11:J12"/>
    <mergeCell ref="I81:I82"/>
    <mergeCell ref="J81:J82"/>
    <mergeCell ref="B49:I49"/>
    <mergeCell ref="B33:D33"/>
    <mergeCell ref="B34:D34"/>
    <mergeCell ref="B46:I46"/>
    <mergeCell ref="B47:F48"/>
    <mergeCell ref="A39:I39"/>
    <mergeCell ref="A40:A42"/>
    <mergeCell ref="A50:A51"/>
    <mergeCell ref="B50:F51"/>
    <mergeCell ref="J40:J51"/>
    <mergeCell ref="B43:I43"/>
    <mergeCell ref="B44:F45"/>
    <mergeCell ref="H40:I40"/>
    <mergeCell ref="H41:I41"/>
    <mergeCell ref="A44:A45"/>
    <mergeCell ref="A47:A48"/>
    <mergeCell ref="B40:F42"/>
  </mergeCells>
  <pageMargins left="0.82677165354330717" right="0.23622047244094491" top="0.55118110236220474" bottom="0.35433070866141736" header="0.31496062992125984" footer="0.31496062992125984"/>
  <pageSetup paperSize="9" scale="71" fitToHeight="5" orientation="landscape" r:id="rId1"/>
  <rowBreaks count="5" manualBreakCount="5">
    <brk id="21" max="9" man="1"/>
    <brk id="38" max="9" man="1"/>
    <brk id="65" max="9" man="1"/>
    <brk id="69" max="9" man="1"/>
    <brk id="77" max="9" man="1"/>
  </rowBreaks>
</worksheet>
</file>

<file path=xl/worksheets/sheet4.xml><?xml version="1.0" encoding="utf-8"?>
<worksheet xmlns="http://schemas.openxmlformats.org/spreadsheetml/2006/main" xmlns:r="http://schemas.openxmlformats.org/officeDocument/2006/relationships">
  <sheetPr>
    <tabColor rgb="FF0070C0"/>
  </sheetPr>
  <dimension ref="A1:N168"/>
  <sheetViews>
    <sheetView view="pageBreakPreview" topLeftCell="A157" zoomScale="90" zoomScaleSheetLayoutView="90" workbookViewId="0">
      <selection activeCell="L94" sqref="L94"/>
    </sheetView>
  </sheetViews>
  <sheetFormatPr defaultRowHeight="12.75"/>
  <cols>
    <col min="1" max="1" width="5.5703125" style="48" customWidth="1"/>
    <col min="2" max="2" width="35" style="48" customWidth="1"/>
    <col min="3" max="3" width="10.28515625" style="48" customWidth="1"/>
    <col min="4" max="4" width="14.28515625" style="48" customWidth="1"/>
    <col min="5" max="5" width="14" style="48" customWidth="1"/>
    <col min="6" max="6" width="18.42578125" style="48" customWidth="1"/>
    <col min="7" max="7" width="15.5703125" style="48" customWidth="1"/>
    <col min="8" max="8" width="22.140625" style="48" customWidth="1"/>
    <col min="9" max="9" width="28.140625" style="48" customWidth="1"/>
    <col min="10" max="10" width="28.28515625" style="48" customWidth="1"/>
    <col min="11" max="11" width="14" style="48" customWidth="1"/>
    <col min="12" max="16384" width="9.140625" style="48"/>
  </cols>
  <sheetData>
    <row r="1" spans="1:10" s="133" customFormat="1" ht="27.75" customHeight="1">
      <c r="A1" s="336" t="s">
        <v>359</v>
      </c>
      <c r="B1" s="336"/>
      <c r="C1" s="336"/>
      <c r="D1" s="336"/>
      <c r="E1" s="336"/>
      <c r="F1" s="336"/>
      <c r="G1" s="336"/>
      <c r="H1" s="336"/>
      <c r="I1" s="336"/>
      <c r="J1" s="336"/>
    </row>
    <row r="2" spans="1:10" s="133" customFormat="1" ht="17.25" customHeight="1">
      <c r="A2" s="151"/>
      <c r="B2" s="151"/>
      <c r="C2" s="151"/>
      <c r="D2" s="151"/>
      <c r="E2" s="336" t="s">
        <v>394</v>
      </c>
      <c r="F2" s="336"/>
      <c r="G2" s="336"/>
      <c r="H2" s="151"/>
      <c r="I2" s="151"/>
      <c r="J2" s="151"/>
    </row>
    <row r="3" spans="1:10" s="133" customFormat="1" ht="17.25" customHeight="1">
      <c r="A3" s="151"/>
      <c r="B3" s="151"/>
      <c r="C3" s="151"/>
      <c r="D3" s="151"/>
      <c r="E3" s="151"/>
      <c r="F3" s="151"/>
      <c r="G3" s="151"/>
      <c r="H3" s="151"/>
      <c r="I3" s="151"/>
      <c r="J3" s="151"/>
    </row>
    <row r="4" spans="1:10" ht="19.5" customHeight="1" thickBot="1">
      <c r="A4" s="337" t="s">
        <v>35</v>
      </c>
      <c r="B4" s="337"/>
      <c r="C4" s="337"/>
      <c r="D4" s="337"/>
      <c r="E4" s="337"/>
      <c r="F4" s="337"/>
      <c r="G4" s="337"/>
      <c r="H4" s="337"/>
      <c r="I4" s="337"/>
      <c r="J4" s="337"/>
    </row>
    <row r="5" spans="1:10" ht="15" hidden="1" customHeight="1" thickBot="1">
      <c r="A5" s="165"/>
      <c r="B5" s="165"/>
      <c r="C5" s="165"/>
      <c r="D5" s="165"/>
      <c r="E5" s="165"/>
      <c r="F5" s="165"/>
      <c r="G5" s="165"/>
      <c r="H5" s="165"/>
      <c r="I5" s="165"/>
      <c r="J5" s="165"/>
    </row>
    <row r="6" spans="1:10" ht="61.5" customHeight="1" thickBot="1">
      <c r="A6" s="7" t="s">
        <v>0</v>
      </c>
      <c r="B6" s="343" t="s">
        <v>32</v>
      </c>
      <c r="C6" s="344"/>
      <c r="D6" s="344"/>
      <c r="E6" s="344"/>
      <c r="F6" s="344"/>
      <c r="G6" s="344"/>
      <c r="H6" s="338" t="s">
        <v>52</v>
      </c>
      <c r="I6" s="339"/>
      <c r="J6" s="8" t="s">
        <v>27</v>
      </c>
    </row>
    <row r="7" spans="1:10" ht="23.25" customHeight="1">
      <c r="A7" s="284" t="s">
        <v>117</v>
      </c>
      <c r="B7" s="285"/>
      <c r="C7" s="285"/>
      <c r="D7" s="285"/>
      <c r="E7" s="285"/>
      <c r="F7" s="285"/>
      <c r="G7" s="286"/>
      <c r="H7" s="515"/>
      <c r="I7" s="516"/>
      <c r="J7" s="1" t="s">
        <v>72</v>
      </c>
    </row>
    <row r="8" spans="1:10" ht="52.5" customHeight="1">
      <c r="A8" s="349" t="s">
        <v>153</v>
      </c>
      <c r="B8" s="350"/>
      <c r="C8" s="350"/>
      <c r="D8" s="350"/>
      <c r="E8" s="350"/>
      <c r="F8" s="350"/>
      <c r="G8" s="350"/>
      <c r="H8" s="350"/>
      <c r="I8" s="351"/>
      <c r="J8" s="340" t="s">
        <v>426</v>
      </c>
    </row>
    <row r="9" spans="1:10" ht="16.5" customHeight="1">
      <c r="A9" s="3">
        <v>1</v>
      </c>
      <c r="B9" s="223" t="s">
        <v>59</v>
      </c>
      <c r="C9" s="224"/>
      <c r="D9" s="224"/>
      <c r="E9" s="224"/>
      <c r="F9" s="224"/>
      <c r="G9" s="224"/>
      <c r="H9" s="345"/>
      <c r="I9" s="346"/>
      <c r="J9" s="341"/>
    </row>
    <row r="10" spans="1:10" ht="16.5" customHeight="1">
      <c r="A10" s="3" t="s">
        <v>141</v>
      </c>
      <c r="B10" s="223" t="s">
        <v>4</v>
      </c>
      <c r="C10" s="224"/>
      <c r="D10" s="224"/>
      <c r="E10" s="224"/>
      <c r="F10" s="224"/>
      <c r="G10" s="224"/>
      <c r="H10" s="345">
        <v>10.27</v>
      </c>
      <c r="I10" s="346"/>
      <c r="J10" s="341"/>
    </row>
    <row r="11" spans="1:10" ht="16.5" customHeight="1">
      <c r="A11" s="3">
        <v>2</v>
      </c>
      <c r="B11" s="223" t="s">
        <v>69</v>
      </c>
      <c r="C11" s="224"/>
      <c r="D11" s="224"/>
      <c r="E11" s="224"/>
      <c r="F11" s="224"/>
      <c r="G11" s="224"/>
      <c r="H11" s="345"/>
      <c r="I11" s="346"/>
      <c r="J11" s="341"/>
    </row>
    <row r="12" spans="1:10" ht="16.5" customHeight="1">
      <c r="A12" s="2" t="s">
        <v>24</v>
      </c>
      <c r="B12" s="223" t="s">
        <v>73</v>
      </c>
      <c r="C12" s="224"/>
      <c r="D12" s="224"/>
      <c r="E12" s="224"/>
      <c r="F12" s="224"/>
      <c r="G12" s="225"/>
      <c r="H12" s="345">
        <v>7.95</v>
      </c>
      <c r="I12" s="346"/>
      <c r="J12" s="341"/>
    </row>
    <row r="13" spans="1:10" ht="16.5" customHeight="1">
      <c r="A13" s="3">
        <v>3</v>
      </c>
      <c r="B13" s="223" t="s">
        <v>148</v>
      </c>
      <c r="C13" s="224"/>
      <c r="D13" s="224"/>
      <c r="E13" s="224"/>
      <c r="F13" s="224"/>
      <c r="G13" s="224"/>
      <c r="H13" s="345">
        <v>4.6500000000000004</v>
      </c>
      <c r="I13" s="346"/>
      <c r="J13" s="341"/>
    </row>
    <row r="14" spans="1:10" ht="101.25" customHeight="1" thickBot="1">
      <c r="A14" s="322" t="str">
        <f>Ангарск!A17</f>
        <v xml:space="preserve">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v>
      </c>
      <c r="B14" s="323"/>
      <c r="C14" s="323"/>
      <c r="D14" s="323"/>
      <c r="E14" s="323"/>
      <c r="F14" s="323"/>
      <c r="G14" s="323"/>
      <c r="H14" s="323"/>
      <c r="I14" s="324"/>
      <c r="J14" s="342"/>
    </row>
    <row r="15" spans="1:10" ht="26.25" customHeight="1">
      <c r="A15" s="284" t="s">
        <v>192</v>
      </c>
      <c r="B15" s="285"/>
      <c r="C15" s="285"/>
      <c r="D15" s="285"/>
      <c r="E15" s="285"/>
      <c r="F15" s="285"/>
      <c r="G15" s="285"/>
      <c r="H15" s="285"/>
      <c r="I15" s="286"/>
      <c r="J15" s="49" t="s">
        <v>172</v>
      </c>
    </row>
    <row r="16" spans="1:10" ht="26.25" customHeight="1">
      <c r="A16" s="333" t="s">
        <v>0</v>
      </c>
      <c r="B16" s="325" t="s">
        <v>83</v>
      </c>
      <c r="C16" s="326"/>
      <c r="D16" s="348" t="s">
        <v>36</v>
      </c>
      <c r="E16" s="348" t="s">
        <v>84</v>
      </c>
      <c r="F16" s="347" t="s">
        <v>85</v>
      </c>
      <c r="G16" s="347"/>
      <c r="H16" s="325" t="s">
        <v>186</v>
      </c>
      <c r="I16" s="326"/>
      <c r="J16" s="251" t="s">
        <v>338</v>
      </c>
    </row>
    <row r="17" spans="1:10" ht="29.25" customHeight="1">
      <c r="A17" s="334"/>
      <c r="B17" s="327"/>
      <c r="C17" s="328"/>
      <c r="D17" s="347"/>
      <c r="E17" s="347"/>
      <c r="F17" s="180" t="s">
        <v>86</v>
      </c>
      <c r="G17" s="180" t="s">
        <v>87</v>
      </c>
      <c r="H17" s="327"/>
      <c r="I17" s="328"/>
      <c r="J17" s="251"/>
    </row>
    <row r="18" spans="1:10" ht="18" customHeight="1">
      <c r="A18" s="253">
        <v>1</v>
      </c>
      <c r="B18" s="230" t="s">
        <v>118</v>
      </c>
      <c r="C18" s="231"/>
      <c r="D18" s="236" t="s">
        <v>149</v>
      </c>
      <c r="E18" s="158" t="s">
        <v>88</v>
      </c>
      <c r="F18" s="181">
        <v>0.03</v>
      </c>
      <c r="G18" s="181">
        <v>0.03</v>
      </c>
      <c r="H18" s="241" t="s">
        <v>143</v>
      </c>
      <c r="I18" s="242"/>
      <c r="J18" s="251"/>
    </row>
    <row r="19" spans="1:10" ht="18" customHeight="1">
      <c r="A19" s="254"/>
      <c r="B19" s="232"/>
      <c r="C19" s="233"/>
      <c r="D19" s="237"/>
      <c r="E19" s="158" t="s">
        <v>89</v>
      </c>
      <c r="F19" s="174">
        <v>3.2000000000000001E-2</v>
      </c>
      <c r="G19" s="174">
        <v>3.2000000000000001E-2</v>
      </c>
      <c r="H19" s="215"/>
      <c r="I19" s="216"/>
      <c r="J19" s="251"/>
    </row>
    <row r="20" spans="1:10" ht="18" customHeight="1">
      <c r="A20" s="254"/>
      <c r="B20" s="232"/>
      <c r="C20" s="233"/>
      <c r="D20" s="237"/>
      <c r="E20" s="158" t="s">
        <v>90</v>
      </c>
      <c r="F20" s="174">
        <v>3.6999999999999998E-2</v>
      </c>
      <c r="G20" s="174">
        <v>3.6999999999999998E-2</v>
      </c>
      <c r="H20" s="215"/>
      <c r="I20" s="216"/>
      <c r="J20" s="251"/>
    </row>
    <row r="21" spans="1:10" ht="18" customHeight="1">
      <c r="A21" s="255"/>
      <c r="B21" s="234"/>
      <c r="C21" s="235"/>
      <c r="D21" s="238"/>
      <c r="E21" s="158" t="s">
        <v>91</v>
      </c>
      <c r="F21" s="174" t="s">
        <v>92</v>
      </c>
      <c r="G21" s="174" t="s">
        <v>92</v>
      </c>
      <c r="H21" s="215"/>
      <c r="I21" s="216"/>
      <c r="J21" s="251"/>
    </row>
    <row r="22" spans="1:10" ht="18" customHeight="1">
      <c r="A22" s="253">
        <v>2</v>
      </c>
      <c r="B22" s="230" t="s">
        <v>94</v>
      </c>
      <c r="C22" s="231"/>
      <c r="D22" s="236" t="s">
        <v>119</v>
      </c>
      <c r="E22" s="158" t="s">
        <v>88</v>
      </c>
      <c r="F22" s="181">
        <v>0.04</v>
      </c>
      <c r="G22" s="174" t="s">
        <v>93</v>
      </c>
      <c r="H22" s="215"/>
      <c r="I22" s="216"/>
      <c r="J22" s="251"/>
    </row>
    <row r="23" spans="1:10" ht="18" customHeight="1">
      <c r="A23" s="254"/>
      <c r="B23" s="232"/>
      <c r="C23" s="233"/>
      <c r="D23" s="237"/>
      <c r="E23" s="158" t="s">
        <v>89</v>
      </c>
      <c r="F23" s="174" t="s">
        <v>92</v>
      </c>
      <c r="G23" s="174" t="s">
        <v>93</v>
      </c>
      <c r="H23" s="215"/>
      <c r="I23" s="216"/>
      <c r="J23" s="251"/>
    </row>
    <row r="24" spans="1:10" ht="18" customHeight="1">
      <c r="A24" s="254"/>
      <c r="B24" s="232"/>
      <c r="C24" s="233"/>
      <c r="D24" s="237"/>
      <c r="E24" s="158" t="s">
        <v>90</v>
      </c>
      <c r="F24" s="174" t="s">
        <v>92</v>
      </c>
      <c r="G24" s="174" t="s">
        <v>93</v>
      </c>
      <c r="H24" s="215"/>
      <c r="I24" s="216"/>
      <c r="J24" s="251"/>
    </row>
    <row r="25" spans="1:10" ht="18" customHeight="1">
      <c r="A25" s="255"/>
      <c r="B25" s="234"/>
      <c r="C25" s="235"/>
      <c r="D25" s="238"/>
      <c r="E25" s="158" t="s">
        <v>91</v>
      </c>
      <c r="F25" s="174" t="s">
        <v>92</v>
      </c>
      <c r="G25" s="174" t="s">
        <v>93</v>
      </c>
      <c r="H25" s="215"/>
      <c r="I25" s="216"/>
      <c r="J25" s="251"/>
    </row>
    <row r="26" spans="1:10" ht="18" customHeight="1">
      <c r="A26" s="253">
        <v>3</v>
      </c>
      <c r="B26" s="230" t="s">
        <v>121</v>
      </c>
      <c r="C26" s="231"/>
      <c r="D26" s="236" t="s">
        <v>119</v>
      </c>
      <c r="E26" s="158" t="s">
        <v>88</v>
      </c>
      <c r="F26" s="174">
        <v>2.3E-2</v>
      </c>
      <c r="G26" s="174" t="s">
        <v>93</v>
      </c>
      <c r="H26" s="215"/>
      <c r="I26" s="216"/>
      <c r="J26" s="251"/>
    </row>
    <row r="27" spans="1:10" ht="18" customHeight="1">
      <c r="A27" s="254"/>
      <c r="B27" s="232"/>
      <c r="C27" s="233"/>
      <c r="D27" s="237"/>
      <c r="E27" s="158" t="s">
        <v>89</v>
      </c>
      <c r="F27" s="174" t="s">
        <v>92</v>
      </c>
      <c r="G27" s="174" t="s">
        <v>93</v>
      </c>
      <c r="H27" s="215"/>
      <c r="I27" s="216"/>
      <c r="J27" s="251"/>
    </row>
    <row r="28" spans="1:10" ht="18" customHeight="1">
      <c r="A28" s="254"/>
      <c r="B28" s="232"/>
      <c r="C28" s="233"/>
      <c r="D28" s="237"/>
      <c r="E28" s="158" t="s">
        <v>90</v>
      </c>
      <c r="F28" s="174" t="s">
        <v>92</v>
      </c>
      <c r="G28" s="174" t="s">
        <v>93</v>
      </c>
      <c r="H28" s="215"/>
      <c r="I28" s="216"/>
      <c r="J28" s="251"/>
    </row>
    <row r="29" spans="1:10" ht="18" customHeight="1">
      <c r="A29" s="255"/>
      <c r="B29" s="234"/>
      <c r="C29" s="235"/>
      <c r="D29" s="238"/>
      <c r="E29" s="158" t="s">
        <v>91</v>
      </c>
      <c r="F29" s="174" t="s">
        <v>92</v>
      </c>
      <c r="G29" s="174" t="s">
        <v>93</v>
      </c>
      <c r="H29" s="215"/>
      <c r="I29" s="216"/>
      <c r="J29" s="251"/>
    </row>
    <row r="30" spans="1:10" ht="42.75" customHeight="1" thickBot="1">
      <c r="A30" s="171">
        <v>4</v>
      </c>
      <c r="B30" s="243" t="s">
        <v>95</v>
      </c>
      <c r="C30" s="244"/>
      <c r="D30" s="172" t="s">
        <v>119</v>
      </c>
      <c r="E30" s="172"/>
      <c r="F30" s="175">
        <v>1.6E-2</v>
      </c>
      <c r="G30" s="175" t="s">
        <v>93</v>
      </c>
      <c r="H30" s="217"/>
      <c r="I30" s="218"/>
      <c r="J30" s="252"/>
    </row>
    <row r="31" spans="1:10" ht="27.75" customHeight="1">
      <c r="A31" s="284" t="s">
        <v>193</v>
      </c>
      <c r="B31" s="285"/>
      <c r="C31" s="285"/>
      <c r="D31" s="285"/>
      <c r="E31" s="285"/>
      <c r="F31" s="285"/>
      <c r="G31" s="285"/>
      <c r="H31" s="285"/>
      <c r="I31" s="286"/>
      <c r="J31" s="49" t="s">
        <v>172</v>
      </c>
    </row>
    <row r="32" spans="1:10" ht="42" customHeight="1">
      <c r="A32" s="50" t="s">
        <v>0</v>
      </c>
      <c r="B32" s="239" t="s">
        <v>83</v>
      </c>
      <c r="C32" s="240"/>
      <c r="D32" s="180" t="s">
        <v>36</v>
      </c>
      <c r="E32" s="180" t="s">
        <v>84</v>
      </c>
      <c r="F32" s="239" t="s">
        <v>173</v>
      </c>
      <c r="G32" s="240"/>
      <c r="H32" s="239" t="s">
        <v>186</v>
      </c>
      <c r="I32" s="240"/>
      <c r="J32" s="459" t="s">
        <v>339</v>
      </c>
    </row>
    <row r="33" spans="1:10" ht="19.5" customHeight="1">
      <c r="A33" s="253">
        <v>1</v>
      </c>
      <c r="B33" s="230" t="s">
        <v>118</v>
      </c>
      <c r="C33" s="231"/>
      <c r="D33" s="236" t="s">
        <v>149</v>
      </c>
      <c r="E33" s="158" t="s">
        <v>88</v>
      </c>
      <c r="F33" s="256">
        <v>0.06</v>
      </c>
      <c r="G33" s="257"/>
      <c r="H33" s="452" t="s">
        <v>143</v>
      </c>
      <c r="I33" s="454"/>
      <c r="J33" s="251"/>
    </row>
    <row r="34" spans="1:10" ht="19.5" customHeight="1">
      <c r="A34" s="254"/>
      <c r="B34" s="232"/>
      <c r="C34" s="233"/>
      <c r="D34" s="237"/>
      <c r="E34" s="158" t="s">
        <v>89</v>
      </c>
      <c r="F34" s="221">
        <v>6.4000000000000001E-2</v>
      </c>
      <c r="G34" s="222"/>
      <c r="H34" s="411"/>
      <c r="I34" s="412"/>
      <c r="J34" s="251"/>
    </row>
    <row r="35" spans="1:10" ht="18.75" customHeight="1">
      <c r="A35" s="254"/>
      <c r="B35" s="232"/>
      <c r="C35" s="233"/>
      <c r="D35" s="237"/>
      <c r="E35" s="158" t="s">
        <v>90</v>
      </c>
      <c r="F35" s="221">
        <v>7.3999999999999996E-2</v>
      </c>
      <c r="G35" s="222"/>
      <c r="H35" s="411"/>
      <c r="I35" s="412"/>
      <c r="J35" s="251"/>
    </row>
    <row r="36" spans="1:10" ht="19.5" customHeight="1">
      <c r="A36" s="255"/>
      <c r="B36" s="234"/>
      <c r="C36" s="235"/>
      <c r="D36" s="238"/>
      <c r="E36" s="158" t="s">
        <v>91</v>
      </c>
      <c r="F36" s="221" t="s">
        <v>92</v>
      </c>
      <c r="G36" s="222"/>
      <c r="H36" s="411"/>
      <c r="I36" s="412"/>
      <c r="J36" s="251"/>
    </row>
    <row r="37" spans="1:10" ht="19.5" customHeight="1">
      <c r="A37" s="253">
        <v>2</v>
      </c>
      <c r="B37" s="230" t="s">
        <v>94</v>
      </c>
      <c r="C37" s="231"/>
      <c r="D37" s="236" t="s">
        <v>119</v>
      </c>
      <c r="E37" s="158" t="s">
        <v>88</v>
      </c>
      <c r="F37" s="256">
        <v>0.04</v>
      </c>
      <c r="G37" s="257"/>
      <c r="H37" s="411"/>
      <c r="I37" s="412"/>
      <c r="J37" s="251"/>
    </row>
    <row r="38" spans="1:10" ht="19.5" customHeight="1">
      <c r="A38" s="254"/>
      <c r="B38" s="232"/>
      <c r="C38" s="233"/>
      <c r="D38" s="237"/>
      <c r="E38" s="158" t="s">
        <v>89</v>
      </c>
      <c r="F38" s="221" t="s">
        <v>92</v>
      </c>
      <c r="G38" s="222"/>
      <c r="H38" s="411"/>
      <c r="I38" s="412"/>
      <c r="J38" s="251"/>
    </row>
    <row r="39" spans="1:10" ht="19.5" customHeight="1">
      <c r="A39" s="254"/>
      <c r="B39" s="232"/>
      <c r="C39" s="233"/>
      <c r="D39" s="237"/>
      <c r="E39" s="158" t="s">
        <v>90</v>
      </c>
      <c r="F39" s="221" t="s">
        <v>92</v>
      </c>
      <c r="G39" s="222"/>
      <c r="H39" s="411"/>
      <c r="I39" s="412"/>
      <c r="J39" s="251"/>
    </row>
    <row r="40" spans="1:10" ht="18.75" customHeight="1">
      <c r="A40" s="255"/>
      <c r="B40" s="234"/>
      <c r="C40" s="235"/>
      <c r="D40" s="238"/>
      <c r="E40" s="158" t="s">
        <v>91</v>
      </c>
      <c r="F40" s="221" t="s">
        <v>92</v>
      </c>
      <c r="G40" s="222"/>
      <c r="H40" s="411"/>
      <c r="I40" s="412"/>
      <c r="J40" s="251"/>
    </row>
    <row r="41" spans="1:10" ht="19.5" customHeight="1">
      <c r="A41" s="253">
        <v>3</v>
      </c>
      <c r="B41" s="230" t="s">
        <v>121</v>
      </c>
      <c r="C41" s="231"/>
      <c r="D41" s="236" t="s">
        <v>119</v>
      </c>
      <c r="E41" s="158" t="s">
        <v>88</v>
      </c>
      <c r="F41" s="221">
        <v>2.3E-2</v>
      </c>
      <c r="G41" s="222"/>
      <c r="H41" s="411"/>
      <c r="I41" s="412"/>
      <c r="J41" s="251"/>
    </row>
    <row r="42" spans="1:10" ht="19.5" customHeight="1">
      <c r="A42" s="254"/>
      <c r="B42" s="232"/>
      <c r="C42" s="233"/>
      <c r="D42" s="237"/>
      <c r="E42" s="158" t="s">
        <v>89</v>
      </c>
      <c r="F42" s="221" t="s">
        <v>92</v>
      </c>
      <c r="G42" s="222"/>
      <c r="H42" s="411"/>
      <c r="I42" s="412"/>
      <c r="J42" s="251"/>
    </row>
    <row r="43" spans="1:10" ht="19.5" customHeight="1">
      <c r="A43" s="254"/>
      <c r="B43" s="232"/>
      <c r="C43" s="233"/>
      <c r="D43" s="237"/>
      <c r="E43" s="158" t="s">
        <v>90</v>
      </c>
      <c r="F43" s="221" t="s">
        <v>92</v>
      </c>
      <c r="G43" s="222"/>
      <c r="H43" s="411"/>
      <c r="I43" s="412"/>
      <c r="J43" s="251"/>
    </row>
    <row r="44" spans="1:10" ht="19.5" customHeight="1">
      <c r="A44" s="255"/>
      <c r="B44" s="234"/>
      <c r="C44" s="235"/>
      <c r="D44" s="238"/>
      <c r="E44" s="158" t="s">
        <v>91</v>
      </c>
      <c r="F44" s="221" t="s">
        <v>92</v>
      </c>
      <c r="G44" s="222"/>
      <c r="H44" s="411"/>
      <c r="I44" s="412"/>
      <c r="J44" s="251"/>
    </row>
    <row r="45" spans="1:10" ht="38.25" customHeight="1" thickBot="1">
      <c r="A45" s="171">
        <v>4</v>
      </c>
      <c r="B45" s="243" t="s">
        <v>95</v>
      </c>
      <c r="C45" s="244"/>
      <c r="D45" s="172" t="s">
        <v>119</v>
      </c>
      <c r="E45" s="175"/>
      <c r="F45" s="329">
        <v>1.6E-2</v>
      </c>
      <c r="G45" s="330"/>
      <c r="H45" s="413"/>
      <c r="I45" s="414"/>
      <c r="J45" s="252"/>
    </row>
    <row r="46" spans="1:10" ht="30.75" customHeight="1">
      <c r="A46" s="331" t="s">
        <v>174</v>
      </c>
      <c r="B46" s="332"/>
      <c r="C46" s="332"/>
      <c r="D46" s="332"/>
      <c r="E46" s="332"/>
      <c r="F46" s="332"/>
      <c r="G46" s="332"/>
      <c r="H46" s="332"/>
      <c r="I46" s="332"/>
      <c r="J46" s="51" t="s">
        <v>340</v>
      </c>
    </row>
    <row r="47" spans="1:10" ht="34.5" customHeight="1">
      <c r="A47" s="168" t="s">
        <v>0</v>
      </c>
      <c r="B47" s="327" t="s">
        <v>83</v>
      </c>
      <c r="C47" s="335"/>
      <c r="D47" s="328"/>
      <c r="E47" s="155" t="s">
        <v>36</v>
      </c>
      <c r="F47" s="155" t="s">
        <v>176</v>
      </c>
      <c r="G47" s="327" t="s">
        <v>186</v>
      </c>
      <c r="H47" s="335"/>
      <c r="I47" s="328"/>
      <c r="J47" s="302" t="s">
        <v>341</v>
      </c>
    </row>
    <row r="48" spans="1:10" ht="36.75" customHeight="1">
      <c r="A48" s="161">
        <v>1</v>
      </c>
      <c r="B48" s="223" t="s">
        <v>178</v>
      </c>
      <c r="C48" s="224"/>
      <c r="D48" s="225"/>
      <c r="E48" s="174" t="s">
        <v>212</v>
      </c>
      <c r="F48" s="174">
        <v>1.86</v>
      </c>
      <c r="G48" s="499" t="s">
        <v>143</v>
      </c>
      <c r="H48" s="500"/>
      <c r="I48" s="501"/>
      <c r="J48" s="422"/>
    </row>
    <row r="49" spans="1:12" ht="38.25" customHeight="1">
      <c r="A49" s="3" t="s">
        <v>213</v>
      </c>
      <c r="B49" s="223" t="s">
        <v>214</v>
      </c>
      <c r="C49" s="224"/>
      <c r="D49" s="225"/>
      <c r="E49" s="174" t="s">
        <v>177</v>
      </c>
      <c r="F49" s="156">
        <v>2.52</v>
      </c>
      <c r="G49" s="502"/>
      <c r="H49" s="503"/>
      <c r="I49" s="504"/>
      <c r="J49" s="422"/>
    </row>
    <row r="50" spans="1:12" ht="39" customHeight="1">
      <c r="A50" s="3">
        <v>9</v>
      </c>
      <c r="B50" s="223" t="s">
        <v>183</v>
      </c>
      <c r="C50" s="224"/>
      <c r="D50" s="225"/>
      <c r="E50" s="174" t="s">
        <v>177</v>
      </c>
      <c r="F50" s="156">
        <v>0.72</v>
      </c>
      <c r="G50" s="502"/>
      <c r="H50" s="503"/>
      <c r="I50" s="504"/>
      <c r="J50" s="422"/>
    </row>
    <row r="51" spans="1:12" ht="39" customHeight="1">
      <c r="A51" s="3">
        <v>10</v>
      </c>
      <c r="B51" s="223" t="s">
        <v>184</v>
      </c>
      <c r="C51" s="224"/>
      <c r="D51" s="225"/>
      <c r="E51" s="174" t="s">
        <v>177</v>
      </c>
      <c r="F51" s="174">
        <v>2.4500000000000002</v>
      </c>
      <c r="G51" s="502"/>
      <c r="H51" s="503"/>
      <c r="I51" s="504"/>
      <c r="J51" s="422"/>
    </row>
    <row r="52" spans="1:12" ht="39" customHeight="1">
      <c r="A52" s="160">
        <v>19</v>
      </c>
      <c r="B52" s="234" t="s">
        <v>255</v>
      </c>
      <c r="C52" s="517"/>
      <c r="D52" s="235"/>
      <c r="E52" s="158" t="s">
        <v>177</v>
      </c>
      <c r="F52" s="157">
        <v>1.67</v>
      </c>
      <c r="G52" s="502"/>
      <c r="H52" s="503"/>
      <c r="I52" s="504"/>
      <c r="J52" s="422"/>
    </row>
    <row r="53" spans="1:12" ht="39" customHeight="1">
      <c r="A53" s="159">
        <v>20</v>
      </c>
      <c r="B53" s="223" t="s">
        <v>256</v>
      </c>
      <c r="C53" s="224"/>
      <c r="D53" s="225"/>
      <c r="E53" s="174" t="s">
        <v>177</v>
      </c>
      <c r="F53" s="156">
        <v>1.64</v>
      </c>
      <c r="G53" s="502"/>
      <c r="H53" s="503"/>
      <c r="I53" s="504"/>
      <c r="J53" s="422"/>
    </row>
    <row r="54" spans="1:12" ht="39" customHeight="1">
      <c r="A54" s="159">
        <v>21</v>
      </c>
      <c r="B54" s="232" t="s">
        <v>257</v>
      </c>
      <c r="C54" s="357"/>
      <c r="D54" s="233"/>
      <c r="E54" s="174" t="s">
        <v>177</v>
      </c>
      <c r="F54" s="156">
        <v>1.71</v>
      </c>
      <c r="G54" s="502"/>
      <c r="H54" s="503"/>
      <c r="I54" s="504"/>
      <c r="J54" s="422"/>
    </row>
    <row r="55" spans="1:12" ht="39" customHeight="1">
      <c r="A55" s="3">
        <v>22</v>
      </c>
      <c r="B55" s="223" t="s">
        <v>258</v>
      </c>
      <c r="C55" s="224"/>
      <c r="D55" s="225"/>
      <c r="E55" s="174" t="s">
        <v>177</v>
      </c>
      <c r="F55" s="174">
        <v>1.77</v>
      </c>
      <c r="G55" s="512"/>
      <c r="H55" s="513"/>
      <c r="I55" s="514"/>
      <c r="J55" s="303"/>
    </row>
    <row r="56" spans="1:12" ht="51.75" customHeight="1">
      <c r="A56" s="3">
        <v>23</v>
      </c>
      <c r="B56" s="223" t="s">
        <v>259</v>
      </c>
      <c r="C56" s="224"/>
      <c r="D56" s="225"/>
      <c r="E56" s="174" t="s">
        <v>177</v>
      </c>
      <c r="F56" s="174">
        <v>1.85</v>
      </c>
      <c r="G56" s="499" t="s">
        <v>143</v>
      </c>
      <c r="H56" s="500"/>
      <c r="I56" s="501"/>
      <c r="J56" s="302" t="s">
        <v>341</v>
      </c>
    </row>
    <row r="57" spans="1:12" ht="52.5" customHeight="1">
      <c r="A57" s="159">
        <v>24</v>
      </c>
      <c r="B57" s="223" t="s">
        <v>260</v>
      </c>
      <c r="C57" s="224"/>
      <c r="D57" s="225"/>
      <c r="E57" s="174" t="s">
        <v>177</v>
      </c>
      <c r="F57" s="156">
        <v>2.4300000000000002</v>
      </c>
      <c r="G57" s="502"/>
      <c r="H57" s="503"/>
      <c r="I57" s="504"/>
      <c r="J57" s="422"/>
    </row>
    <row r="58" spans="1:12" ht="39" customHeight="1">
      <c r="A58" s="159">
        <v>25</v>
      </c>
      <c r="B58" s="232" t="s">
        <v>261</v>
      </c>
      <c r="C58" s="357"/>
      <c r="D58" s="233"/>
      <c r="E58" s="174" t="s">
        <v>177</v>
      </c>
      <c r="F58" s="156">
        <v>2.4500000000000002</v>
      </c>
      <c r="G58" s="502"/>
      <c r="H58" s="503"/>
      <c r="I58" s="504"/>
      <c r="J58" s="422"/>
    </row>
    <row r="59" spans="1:12" ht="50.25" customHeight="1" thickBot="1">
      <c r="A59" s="6">
        <v>26</v>
      </c>
      <c r="B59" s="243" t="s">
        <v>262</v>
      </c>
      <c r="C59" s="287"/>
      <c r="D59" s="244"/>
      <c r="E59" s="175" t="s">
        <v>177</v>
      </c>
      <c r="F59" s="88">
        <v>2.5</v>
      </c>
      <c r="G59" s="443"/>
      <c r="H59" s="505"/>
      <c r="I59" s="444"/>
      <c r="J59" s="423"/>
    </row>
    <row r="60" spans="1:12" ht="17.25" customHeight="1" thickBot="1">
      <c r="A60" s="185"/>
      <c r="B60" s="56"/>
      <c r="C60" s="56"/>
      <c r="D60" s="56"/>
      <c r="E60" s="185"/>
      <c r="F60" s="99"/>
      <c r="G60" s="185"/>
      <c r="H60" s="185"/>
      <c r="I60" s="185"/>
      <c r="J60" s="10"/>
    </row>
    <row r="61" spans="1:12" ht="35.25" customHeight="1">
      <c r="A61" s="331" t="s">
        <v>165</v>
      </c>
      <c r="B61" s="332"/>
      <c r="C61" s="332"/>
      <c r="D61" s="332"/>
      <c r="E61" s="332"/>
      <c r="F61" s="332"/>
      <c r="G61" s="332"/>
      <c r="H61" s="332"/>
      <c r="I61" s="332"/>
      <c r="J61" s="1" t="s">
        <v>294</v>
      </c>
      <c r="K61" s="110"/>
      <c r="L61" s="10"/>
    </row>
    <row r="62" spans="1:12" ht="27.75" customHeight="1">
      <c r="A62" s="386" t="s">
        <v>0</v>
      </c>
      <c r="B62" s="464" t="s">
        <v>267</v>
      </c>
      <c r="C62" s="389"/>
      <c r="D62" s="389"/>
      <c r="E62" s="389"/>
      <c r="F62" s="390"/>
      <c r="G62" s="236" t="s">
        <v>266</v>
      </c>
      <c r="H62" s="221" t="s">
        <v>388</v>
      </c>
      <c r="I62" s="222"/>
      <c r="J62" s="459" t="s">
        <v>328</v>
      </c>
      <c r="K62" s="110"/>
      <c r="L62" s="10"/>
    </row>
    <row r="63" spans="1:12" ht="17.25" customHeight="1">
      <c r="A63" s="387"/>
      <c r="B63" s="465"/>
      <c r="C63" s="391"/>
      <c r="D63" s="391"/>
      <c r="E63" s="391"/>
      <c r="F63" s="392"/>
      <c r="G63" s="237"/>
      <c r="H63" s="384" t="s">
        <v>263</v>
      </c>
      <c r="I63" s="385"/>
      <c r="J63" s="251"/>
      <c r="K63" s="110"/>
      <c r="L63" s="10"/>
    </row>
    <row r="64" spans="1:12" ht="37.5" customHeight="1">
      <c r="A64" s="388"/>
      <c r="B64" s="466"/>
      <c r="C64" s="393"/>
      <c r="D64" s="393"/>
      <c r="E64" s="393"/>
      <c r="F64" s="394"/>
      <c r="G64" s="238"/>
      <c r="H64" s="174" t="s">
        <v>264</v>
      </c>
      <c r="I64" s="195" t="s">
        <v>265</v>
      </c>
      <c r="J64" s="251"/>
      <c r="K64" s="110"/>
      <c r="L64" s="10"/>
    </row>
    <row r="65" spans="1:12" ht="18.75" customHeight="1">
      <c r="A65" s="2" t="s">
        <v>312</v>
      </c>
      <c r="B65" s="367" t="s">
        <v>283</v>
      </c>
      <c r="C65" s="368"/>
      <c r="D65" s="368"/>
      <c r="E65" s="368"/>
      <c r="F65" s="368"/>
      <c r="G65" s="368"/>
      <c r="H65" s="368"/>
      <c r="I65" s="369"/>
      <c r="J65" s="251"/>
      <c r="K65" s="110"/>
      <c r="L65" s="10"/>
    </row>
    <row r="66" spans="1:12" ht="17.25" customHeight="1">
      <c r="A66" s="258" t="s">
        <v>309</v>
      </c>
      <c r="B66" s="245" t="s">
        <v>297</v>
      </c>
      <c r="C66" s="246"/>
      <c r="D66" s="246"/>
      <c r="E66" s="246"/>
      <c r="F66" s="246"/>
      <c r="G66" s="197" t="s">
        <v>272</v>
      </c>
      <c r="H66" s="93">
        <v>6.25</v>
      </c>
      <c r="I66" s="95">
        <v>5.85</v>
      </c>
      <c r="J66" s="251"/>
      <c r="K66" s="110"/>
      <c r="L66" s="10"/>
    </row>
    <row r="67" spans="1:12" ht="17.25" customHeight="1">
      <c r="A67" s="259"/>
      <c r="B67" s="248"/>
      <c r="C67" s="249"/>
      <c r="D67" s="249"/>
      <c r="E67" s="249"/>
      <c r="F67" s="249"/>
      <c r="G67" s="202" t="s">
        <v>273</v>
      </c>
      <c r="H67" s="93">
        <v>6.05</v>
      </c>
      <c r="I67" s="95">
        <v>5.25</v>
      </c>
      <c r="J67" s="251"/>
      <c r="K67" s="110"/>
      <c r="L67" s="10"/>
    </row>
    <row r="68" spans="1:12" ht="18.75" customHeight="1">
      <c r="A68" s="2" t="s">
        <v>21</v>
      </c>
      <c r="B68" s="367" t="s">
        <v>284</v>
      </c>
      <c r="C68" s="368"/>
      <c r="D68" s="368"/>
      <c r="E68" s="368"/>
      <c r="F68" s="368"/>
      <c r="G68" s="368"/>
      <c r="H68" s="368"/>
      <c r="I68" s="369"/>
      <c r="J68" s="251"/>
      <c r="K68" s="110"/>
      <c r="L68" s="10"/>
    </row>
    <row r="69" spans="1:12" ht="17.25" customHeight="1">
      <c r="A69" s="258" t="s">
        <v>310</v>
      </c>
      <c r="B69" s="245" t="s">
        <v>297</v>
      </c>
      <c r="C69" s="246"/>
      <c r="D69" s="246"/>
      <c r="E69" s="246"/>
      <c r="F69" s="246"/>
      <c r="G69" s="197" t="s">
        <v>272</v>
      </c>
      <c r="H69" s="93">
        <v>6.05</v>
      </c>
      <c r="I69" s="95">
        <v>5.65</v>
      </c>
      <c r="J69" s="251"/>
      <c r="K69" s="110"/>
      <c r="L69" s="10"/>
    </row>
    <row r="70" spans="1:12" ht="17.25" customHeight="1">
      <c r="A70" s="259"/>
      <c r="B70" s="248"/>
      <c r="C70" s="249"/>
      <c r="D70" s="249"/>
      <c r="E70" s="249"/>
      <c r="F70" s="249"/>
      <c r="G70" s="202" t="s">
        <v>273</v>
      </c>
      <c r="H70" s="93">
        <v>5.85</v>
      </c>
      <c r="I70" s="95">
        <v>5.04</v>
      </c>
      <c r="J70" s="251"/>
      <c r="K70" s="110"/>
      <c r="L70" s="10"/>
    </row>
    <row r="71" spans="1:12" ht="18.75" customHeight="1">
      <c r="A71" s="2" t="s">
        <v>101</v>
      </c>
      <c r="B71" s="367" t="s">
        <v>287</v>
      </c>
      <c r="C71" s="368"/>
      <c r="D71" s="368"/>
      <c r="E71" s="368"/>
      <c r="F71" s="368"/>
      <c r="G71" s="368"/>
      <c r="H71" s="368"/>
      <c r="I71" s="369"/>
      <c r="J71" s="251"/>
      <c r="K71" s="110"/>
      <c r="L71" s="10"/>
    </row>
    <row r="72" spans="1:12" ht="17.25" customHeight="1">
      <c r="A72" s="258" t="s">
        <v>311</v>
      </c>
      <c r="B72" s="245" t="s">
        <v>297</v>
      </c>
      <c r="C72" s="246"/>
      <c r="D72" s="246"/>
      <c r="E72" s="246"/>
      <c r="F72" s="246"/>
      <c r="G72" s="197" t="s">
        <v>272</v>
      </c>
      <c r="H72" s="93">
        <v>5.85</v>
      </c>
      <c r="I72" s="95">
        <v>5.45</v>
      </c>
      <c r="J72" s="251"/>
      <c r="K72" s="110"/>
      <c r="L72" s="10"/>
    </row>
    <row r="73" spans="1:12" ht="17.25" customHeight="1" thickBot="1">
      <c r="A73" s="404"/>
      <c r="B73" s="401"/>
      <c r="C73" s="402"/>
      <c r="D73" s="402"/>
      <c r="E73" s="402"/>
      <c r="F73" s="402"/>
      <c r="G73" s="203" t="s">
        <v>273</v>
      </c>
      <c r="H73" s="175">
        <v>5.65</v>
      </c>
      <c r="I73" s="167">
        <v>4.84</v>
      </c>
      <c r="J73" s="252"/>
      <c r="K73" s="110"/>
      <c r="L73" s="10"/>
    </row>
    <row r="74" spans="1:12" ht="28.5" customHeight="1">
      <c r="A74" s="284" t="s">
        <v>40</v>
      </c>
      <c r="B74" s="285"/>
      <c r="C74" s="285"/>
      <c r="D74" s="285"/>
      <c r="E74" s="285"/>
      <c r="F74" s="285"/>
      <c r="G74" s="285"/>
      <c r="H74" s="285"/>
      <c r="I74" s="286"/>
      <c r="J74" s="1">
        <v>43831</v>
      </c>
    </row>
    <row r="75" spans="1:12" s="52" customFormat="1" ht="30.75" customHeight="1">
      <c r="A75" s="3">
        <v>1</v>
      </c>
      <c r="B75" s="506" t="s">
        <v>397</v>
      </c>
      <c r="C75" s="506"/>
      <c r="D75" s="506"/>
      <c r="E75" s="506"/>
      <c r="F75" s="506"/>
      <c r="G75" s="506"/>
      <c r="H75" s="506"/>
      <c r="I75" s="146">
        <v>7.87</v>
      </c>
      <c r="J75" s="477" t="s">
        <v>398</v>
      </c>
      <c r="K75" s="48"/>
      <c r="L75" s="48"/>
    </row>
    <row r="76" spans="1:12" s="52" customFormat="1" ht="32.25" customHeight="1">
      <c r="A76" s="3">
        <v>2</v>
      </c>
      <c r="B76" s="506" t="s">
        <v>399</v>
      </c>
      <c r="C76" s="506"/>
      <c r="D76" s="506"/>
      <c r="E76" s="506"/>
      <c r="F76" s="506"/>
      <c r="G76" s="506"/>
      <c r="H76" s="506"/>
      <c r="I76" s="146">
        <v>7.32</v>
      </c>
      <c r="J76" s="477"/>
      <c r="K76" s="48"/>
      <c r="L76" s="48"/>
    </row>
    <row r="77" spans="1:12" s="52" customFormat="1" ht="27.75" customHeight="1">
      <c r="A77" s="3">
        <v>3</v>
      </c>
      <c r="B77" s="506" t="s">
        <v>400</v>
      </c>
      <c r="C77" s="506"/>
      <c r="D77" s="506"/>
      <c r="E77" s="506"/>
      <c r="F77" s="506"/>
      <c r="G77" s="506"/>
      <c r="H77" s="506"/>
      <c r="I77" s="146">
        <v>5.85</v>
      </c>
      <c r="J77" s="477"/>
      <c r="K77" s="48"/>
      <c r="L77" s="48"/>
    </row>
    <row r="78" spans="1:12" s="52" customFormat="1" ht="26.25" customHeight="1">
      <c r="A78" s="3">
        <v>4</v>
      </c>
      <c r="B78" s="506" t="s">
        <v>401</v>
      </c>
      <c r="C78" s="506"/>
      <c r="D78" s="506"/>
      <c r="E78" s="506"/>
      <c r="F78" s="506"/>
      <c r="G78" s="506"/>
      <c r="H78" s="506"/>
      <c r="I78" s="153">
        <v>5.3</v>
      </c>
      <c r="J78" s="477"/>
      <c r="K78" s="48"/>
      <c r="L78" s="48"/>
    </row>
    <row r="79" spans="1:12" s="52" customFormat="1" ht="31.5" customHeight="1">
      <c r="A79" s="3">
        <v>5</v>
      </c>
      <c r="B79" s="506" t="s">
        <v>391</v>
      </c>
      <c r="C79" s="506"/>
      <c r="D79" s="506"/>
      <c r="E79" s="506"/>
      <c r="F79" s="506"/>
      <c r="G79" s="506"/>
      <c r="H79" s="506"/>
      <c r="I79" s="146">
        <v>4.95</v>
      </c>
      <c r="J79" s="477"/>
      <c r="K79" s="48"/>
      <c r="L79" s="48"/>
    </row>
    <row r="80" spans="1:12" s="52" customFormat="1" ht="22.5" customHeight="1" thickBot="1">
      <c r="A80" s="6">
        <v>6</v>
      </c>
      <c r="B80" s="511" t="s">
        <v>41</v>
      </c>
      <c r="C80" s="511"/>
      <c r="D80" s="511"/>
      <c r="E80" s="511"/>
      <c r="F80" s="511"/>
      <c r="G80" s="511"/>
      <c r="H80" s="511"/>
      <c r="I80" s="149">
        <v>3.41</v>
      </c>
      <c r="J80" s="478"/>
      <c r="K80" s="48"/>
      <c r="L80" s="48"/>
    </row>
    <row r="81" spans="1:12" ht="11.25" customHeight="1">
      <c r="A81" s="185"/>
      <c r="B81" s="56"/>
      <c r="C81" s="148"/>
      <c r="D81" s="148"/>
      <c r="E81" s="148"/>
      <c r="F81" s="185"/>
    </row>
    <row r="82" spans="1:12" ht="11.25" customHeight="1">
      <c r="A82" s="185"/>
      <c r="B82" s="56"/>
      <c r="C82" s="148"/>
      <c r="D82" s="148"/>
      <c r="E82" s="148"/>
      <c r="F82" s="185"/>
    </row>
    <row r="83" spans="1:12" ht="17.25" customHeight="1">
      <c r="A83" s="185"/>
      <c r="B83" s="56"/>
      <c r="C83" s="148"/>
      <c r="D83" s="148"/>
      <c r="E83" s="148"/>
      <c r="F83" s="185"/>
    </row>
    <row r="84" spans="1:12" ht="16.5" customHeight="1">
      <c r="A84" s="185"/>
      <c r="B84" s="56"/>
      <c r="C84" s="148"/>
      <c r="D84" s="148"/>
      <c r="E84" s="148"/>
      <c r="F84" s="185"/>
    </row>
    <row r="85" spans="1:12" ht="20.25" customHeight="1">
      <c r="A85" s="264" t="s">
        <v>33</v>
      </c>
      <c r="B85" s="264"/>
      <c r="C85" s="264"/>
      <c r="D85" s="264"/>
      <c r="E85" s="264"/>
      <c r="F85" s="264"/>
      <c r="G85" s="264"/>
      <c r="H85" s="264"/>
      <c r="I85" s="264"/>
      <c r="J85" s="264"/>
    </row>
    <row r="86" spans="1:12" ht="9" customHeight="1" thickBot="1"/>
    <row r="87" spans="1:12" ht="63" customHeight="1" thickBot="1">
      <c r="A87" s="7" t="s">
        <v>0</v>
      </c>
      <c r="B87" s="150" t="s">
        <v>29</v>
      </c>
      <c r="C87" s="150" t="s">
        <v>36</v>
      </c>
      <c r="D87" s="166" t="s">
        <v>1</v>
      </c>
      <c r="E87" s="360" t="s">
        <v>51</v>
      </c>
      <c r="F87" s="360"/>
      <c r="G87" s="150" t="s">
        <v>122</v>
      </c>
      <c r="H87" s="150" t="s">
        <v>215</v>
      </c>
      <c r="I87" s="152" t="s">
        <v>27</v>
      </c>
      <c r="J87" s="53" t="s">
        <v>28</v>
      </c>
    </row>
    <row r="88" spans="1:12" ht="76.5" customHeight="1" thickBot="1">
      <c r="A88" s="261" t="str">
        <f>Ангарск!A118</f>
        <v>ВНИМАНИЕ! Переход на новый порядок оплаты за отопление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отложен до 01.01.2021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 (в редакции постановления Правительства РФ от 25.12.2019 №  1822 "О внесении изменений в некоторые акты Правительства Российской Федерации по вопросам предоставления коммунальных услуг, установления и определения нормативов потребления коммунальных услуг")</v>
      </c>
      <c r="B88" s="262"/>
      <c r="C88" s="262"/>
      <c r="D88" s="262"/>
      <c r="E88" s="262"/>
      <c r="F88" s="262"/>
      <c r="G88" s="262"/>
      <c r="H88" s="262"/>
      <c r="I88" s="262"/>
      <c r="J88" s="263"/>
      <c r="K88" s="59"/>
    </row>
    <row r="89" spans="1:12" ht="46.5" customHeight="1">
      <c r="A89" s="208" t="s">
        <v>239</v>
      </c>
      <c r="B89" s="209"/>
      <c r="C89" s="209"/>
      <c r="D89" s="210"/>
      <c r="E89" s="507" t="s">
        <v>246</v>
      </c>
      <c r="F89" s="442"/>
      <c r="G89" s="58" t="s">
        <v>5</v>
      </c>
      <c r="H89" s="316" t="s">
        <v>123</v>
      </c>
      <c r="I89" s="186" t="s">
        <v>374</v>
      </c>
      <c r="J89" s="1" t="s">
        <v>144</v>
      </c>
    </row>
    <row r="90" spans="1:12" ht="61.5" customHeight="1">
      <c r="A90" s="254">
        <v>1</v>
      </c>
      <c r="B90" s="277" t="s">
        <v>6</v>
      </c>
      <c r="C90" s="265" t="s">
        <v>7</v>
      </c>
      <c r="D90" s="179">
        <v>1263.31</v>
      </c>
      <c r="E90" s="502"/>
      <c r="F90" s="504"/>
      <c r="G90" s="169">
        <f>0.03973*D90</f>
        <v>50.191306300000001</v>
      </c>
      <c r="H90" s="317"/>
      <c r="I90" s="211" t="s">
        <v>427</v>
      </c>
      <c r="J90" s="419" t="s">
        <v>147</v>
      </c>
      <c r="K90" s="79">
        <f>0.0298*12/9</f>
        <v>3.9733333333333336E-2</v>
      </c>
    </row>
    <row r="91" spans="1:12" ht="62.25" customHeight="1">
      <c r="A91" s="254"/>
      <c r="B91" s="277"/>
      <c r="C91" s="265"/>
      <c r="D91" s="137" t="s">
        <v>42</v>
      </c>
      <c r="E91" s="502"/>
      <c r="F91" s="504"/>
      <c r="G91" s="319">
        <f>0.04947*D90</f>
        <v>62.4959457</v>
      </c>
      <c r="H91" s="317"/>
      <c r="I91" s="408"/>
      <c r="J91" s="420"/>
      <c r="K91" s="79">
        <f>0.0371*12/9</f>
        <v>4.9466666666666673E-2</v>
      </c>
    </row>
    <row r="92" spans="1:12" ht="47.25" customHeight="1" thickBot="1">
      <c r="A92" s="254"/>
      <c r="B92" s="277"/>
      <c r="C92" s="265"/>
      <c r="D92" s="137"/>
      <c r="E92" s="502"/>
      <c r="F92" s="504"/>
      <c r="G92" s="320"/>
      <c r="H92" s="317"/>
      <c r="I92" s="408"/>
      <c r="J92" s="420"/>
    </row>
    <row r="93" spans="1:12" ht="44.25" customHeight="1">
      <c r="A93" s="208" t="s">
        <v>247</v>
      </c>
      <c r="B93" s="209"/>
      <c r="C93" s="209"/>
      <c r="D93" s="210"/>
      <c r="E93" s="184" t="s">
        <v>216</v>
      </c>
      <c r="F93" s="12" t="s">
        <v>67</v>
      </c>
      <c r="G93" s="213" t="s">
        <v>226</v>
      </c>
      <c r="H93" s="214"/>
      <c r="I93" s="186" t="s">
        <v>374</v>
      </c>
      <c r="J93" s="13" t="s">
        <v>82</v>
      </c>
    </row>
    <row r="94" spans="1:12" ht="77.25" customHeight="1">
      <c r="A94" s="161">
        <v>1</v>
      </c>
      <c r="B94" s="163" t="s">
        <v>124</v>
      </c>
      <c r="C94" s="228" t="s">
        <v>9</v>
      </c>
      <c r="D94" s="358">
        <f>K95</f>
        <v>98.275195920000016</v>
      </c>
      <c r="E94" s="14">
        <v>3.17</v>
      </c>
      <c r="F94" s="100">
        <f>E94*D94</f>
        <v>311.53237106640006</v>
      </c>
      <c r="G94" s="215"/>
      <c r="H94" s="216"/>
      <c r="I94" s="433" t="s">
        <v>428</v>
      </c>
      <c r="J94" s="379" t="s">
        <v>342</v>
      </c>
      <c r="L94" s="132"/>
    </row>
    <row r="95" spans="1:12" ht="77.25" customHeight="1">
      <c r="A95" s="2" t="s">
        <v>23</v>
      </c>
      <c r="B95" s="143" t="s">
        <v>125</v>
      </c>
      <c r="C95" s="265"/>
      <c r="D95" s="359"/>
      <c r="E95" s="14">
        <v>3.22</v>
      </c>
      <c r="F95" s="100">
        <f>E95*D94</f>
        <v>316.44613086240008</v>
      </c>
      <c r="G95" s="215"/>
      <c r="H95" s="216"/>
      <c r="I95" s="307"/>
      <c r="J95" s="304"/>
      <c r="K95" s="128">
        <f>1446.18*0.059844+11.73</f>
        <v>98.275195920000016</v>
      </c>
    </row>
    <row r="96" spans="1:12" ht="77.25" customHeight="1">
      <c r="A96" s="2" t="s">
        <v>20</v>
      </c>
      <c r="B96" s="143" t="s">
        <v>126</v>
      </c>
      <c r="C96" s="265"/>
      <c r="D96" s="359"/>
      <c r="E96" s="14">
        <v>3.28</v>
      </c>
      <c r="F96" s="100">
        <f>E96*D94</f>
        <v>322.34264261760001</v>
      </c>
      <c r="G96" s="215"/>
      <c r="H96" s="216"/>
      <c r="I96" s="307"/>
      <c r="J96" s="304"/>
    </row>
    <row r="97" spans="1:10" ht="65.25" customHeight="1">
      <c r="A97" s="2" t="s">
        <v>25</v>
      </c>
      <c r="B97" s="143" t="s">
        <v>127</v>
      </c>
      <c r="C97" s="229"/>
      <c r="D97" s="138" t="s">
        <v>42</v>
      </c>
      <c r="E97" s="14">
        <v>1.68</v>
      </c>
      <c r="F97" s="100">
        <f>E97*D94</f>
        <v>165.10232914560001</v>
      </c>
      <c r="G97" s="354"/>
      <c r="H97" s="356"/>
      <c r="I97" s="434"/>
      <c r="J97" s="380"/>
    </row>
    <row r="98" spans="1:10" ht="63.75" customHeight="1">
      <c r="A98" s="2" t="s">
        <v>21</v>
      </c>
      <c r="B98" s="182" t="s">
        <v>128</v>
      </c>
      <c r="C98" s="228" t="s">
        <v>9</v>
      </c>
      <c r="D98" s="358">
        <f>D94</f>
        <v>98.275195920000016</v>
      </c>
      <c r="E98" s="14">
        <v>2.62</v>
      </c>
      <c r="F98" s="100">
        <f>E98*D94</f>
        <v>257.48101331040004</v>
      </c>
      <c r="G98" s="241" t="s">
        <v>226</v>
      </c>
      <c r="H98" s="242"/>
      <c r="I98" s="433" t="s">
        <v>428</v>
      </c>
      <c r="J98" s="379" t="s">
        <v>342</v>
      </c>
    </row>
    <row r="99" spans="1:10" ht="72.75" customHeight="1">
      <c r="A99" s="2" t="s">
        <v>223</v>
      </c>
      <c r="B99" s="182" t="s">
        <v>98</v>
      </c>
      <c r="C99" s="265"/>
      <c r="D99" s="359"/>
      <c r="E99" s="17">
        <v>1.9</v>
      </c>
      <c r="F99" s="112">
        <f>E99*D94</f>
        <v>186.72287224800002</v>
      </c>
      <c r="G99" s="215"/>
      <c r="H99" s="216"/>
      <c r="I99" s="307"/>
      <c r="J99" s="304"/>
    </row>
    <row r="100" spans="1:10" ht="65.25" customHeight="1">
      <c r="A100" s="2" t="s">
        <v>99</v>
      </c>
      <c r="B100" s="182" t="s">
        <v>129</v>
      </c>
      <c r="C100" s="265"/>
      <c r="D100" s="359"/>
      <c r="E100" s="14">
        <v>1.23</v>
      </c>
      <c r="F100" s="100">
        <f>E100*D94</f>
        <v>120.87849098160002</v>
      </c>
      <c r="G100" s="215"/>
      <c r="H100" s="216"/>
      <c r="I100" s="307"/>
      <c r="J100" s="304"/>
    </row>
    <row r="101" spans="1:10" ht="77.25" customHeight="1" thickBot="1">
      <c r="A101" s="22" t="s">
        <v>100</v>
      </c>
      <c r="B101" s="164" t="s">
        <v>130</v>
      </c>
      <c r="C101" s="279"/>
      <c r="D101" s="139" t="s">
        <v>42</v>
      </c>
      <c r="E101" s="29">
        <v>2.15</v>
      </c>
      <c r="F101" s="23">
        <f>E101*D94</f>
        <v>211.29167122800001</v>
      </c>
      <c r="G101" s="217"/>
      <c r="H101" s="218"/>
      <c r="I101" s="434"/>
      <c r="J101" s="305"/>
    </row>
    <row r="102" spans="1:10" ht="47.25" customHeight="1">
      <c r="A102" s="208" t="s">
        <v>80</v>
      </c>
      <c r="B102" s="209"/>
      <c r="C102" s="209"/>
      <c r="D102" s="210"/>
      <c r="E102" s="184" t="s">
        <v>216</v>
      </c>
      <c r="F102" s="12" t="s">
        <v>67</v>
      </c>
      <c r="G102" s="409" t="s">
        <v>226</v>
      </c>
      <c r="H102" s="410"/>
      <c r="I102" s="188" t="s">
        <v>374</v>
      </c>
      <c r="J102" s="13" t="s">
        <v>82</v>
      </c>
    </row>
    <row r="103" spans="1:10" ht="76.5" customHeight="1">
      <c r="A103" s="161">
        <v>1</v>
      </c>
      <c r="B103" s="163" t="s">
        <v>124</v>
      </c>
      <c r="C103" s="228" t="s">
        <v>9</v>
      </c>
      <c r="D103" s="271">
        <v>9.01</v>
      </c>
      <c r="E103" s="14">
        <v>4.18</v>
      </c>
      <c r="F103" s="100">
        <f>E103*D103</f>
        <v>37.661799999999999</v>
      </c>
      <c r="G103" s="411"/>
      <c r="H103" s="412"/>
      <c r="I103" s="433" t="s">
        <v>429</v>
      </c>
      <c r="J103" s="379" t="s">
        <v>333</v>
      </c>
    </row>
    <row r="104" spans="1:10" ht="78" customHeight="1">
      <c r="A104" s="2" t="s">
        <v>23</v>
      </c>
      <c r="B104" s="182" t="s">
        <v>125</v>
      </c>
      <c r="C104" s="265"/>
      <c r="D104" s="272"/>
      <c r="E104" s="17">
        <v>4.32</v>
      </c>
      <c r="F104" s="112">
        <f>E104*D103</f>
        <v>38.923200000000001</v>
      </c>
      <c r="G104" s="411"/>
      <c r="H104" s="412"/>
      <c r="I104" s="307"/>
      <c r="J104" s="304"/>
    </row>
    <row r="105" spans="1:10" ht="77.25" customHeight="1">
      <c r="A105" s="2" t="s">
        <v>20</v>
      </c>
      <c r="B105" s="143" t="s">
        <v>126</v>
      </c>
      <c r="C105" s="265"/>
      <c r="D105" s="272"/>
      <c r="E105" s="147">
        <v>4.2699999999999996</v>
      </c>
      <c r="F105" s="112">
        <f>E105*D103</f>
        <v>38.472699999999996</v>
      </c>
      <c r="G105" s="411"/>
      <c r="H105" s="412"/>
      <c r="I105" s="307"/>
      <c r="J105" s="304"/>
    </row>
    <row r="106" spans="1:10" ht="65.25" customHeight="1">
      <c r="A106" s="2" t="s">
        <v>25</v>
      </c>
      <c r="B106" s="143" t="s">
        <v>127</v>
      </c>
      <c r="C106" s="265"/>
      <c r="D106" s="272"/>
      <c r="E106" s="147">
        <v>2.98</v>
      </c>
      <c r="F106" s="112">
        <f>E106*D103</f>
        <v>26.849799999999998</v>
      </c>
      <c r="G106" s="411"/>
      <c r="H106" s="412"/>
      <c r="I106" s="307"/>
      <c r="J106" s="304"/>
    </row>
    <row r="107" spans="1:10" ht="64.5" customHeight="1">
      <c r="A107" s="2" t="s">
        <v>21</v>
      </c>
      <c r="B107" s="143" t="s">
        <v>128</v>
      </c>
      <c r="C107" s="229"/>
      <c r="D107" s="19" t="s">
        <v>10</v>
      </c>
      <c r="E107" s="14">
        <v>3.74</v>
      </c>
      <c r="F107" s="112">
        <f>E107*D103</f>
        <v>33.697400000000002</v>
      </c>
      <c r="G107" s="456"/>
      <c r="H107" s="458"/>
      <c r="I107" s="434"/>
      <c r="J107" s="380"/>
    </row>
    <row r="108" spans="1:10" ht="87.75" customHeight="1">
      <c r="A108" s="2" t="s">
        <v>101</v>
      </c>
      <c r="B108" s="182" t="s">
        <v>131</v>
      </c>
      <c r="C108" s="228" t="s">
        <v>9</v>
      </c>
      <c r="D108" s="271">
        <f>D103</f>
        <v>9.01</v>
      </c>
      <c r="E108" s="147">
        <v>7.36</v>
      </c>
      <c r="F108" s="100">
        <f>E108*D103</f>
        <v>66.313600000000008</v>
      </c>
      <c r="G108" s="241" t="s">
        <v>226</v>
      </c>
      <c r="H108" s="242"/>
      <c r="I108" s="433" t="s">
        <v>430</v>
      </c>
      <c r="J108" s="379" t="s">
        <v>343</v>
      </c>
    </row>
    <row r="109" spans="1:10" ht="76.5" customHeight="1">
      <c r="A109" s="2" t="s">
        <v>102</v>
      </c>
      <c r="B109" s="143" t="s">
        <v>132</v>
      </c>
      <c r="C109" s="265"/>
      <c r="D109" s="272"/>
      <c r="E109" s="154">
        <v>7.46</v>
      </c>
      <c r="F109" s="100">
        <f>E109*D103</f>
        <v>67.214600000000004</v>
      </c>
      <c r="G109" s="215"/>
      <c r="H109" s="216"/>
      <c r="I109" s="307"/>
      <c r="J109" s="304"/>
    </row>
    <row r="110" spans="1:10" ht="76.5" customHeight="1">
      <c r="A110" s="2" t="s">
        <v>103</v>
      </c>
      <c r="B110" s="143" t="s">
        <v>133</v>
      </c>
      <c r="C110" s="265"/>
      <c r="D110" s="272"/>
      <c r="E110" s="154">
        <v>7.56</v>
      </c>
      <c r="F110" s="100">
        <f>E110*D103</f>
        <v>68.115600000000001</v>
      </c>
      <c r="G110" s="215"/>
      <c r="H110" s="216"/>
      <c r="I110" s="307"/>
      <c r="J110" s="304"/>
    </row>
    <row r="111" spans="1:10" ht="75" customHeight="1">
      <c r="A111" s="2" t="s">
        <v>104</v>
      </c>
      <c r="B111" s="182" t="s">
        <v>134</v>
      </c>
      <c r="C111" s="265"/>
      <c r="D111" s="272"/>
      <c r="E111" s="154">
        <v>7.16</v>
      </c>
      <c r="F111" s="100">
        <f>E111*D103</f>
        <v>64.511600000000001</v>
      </c>
      <c r="G111" s="215"/>
      <c r="H111" s="216"/>
      <c r="I111" s="307"/>
      <c r="J111" s="304"/>
    </row>
    <row r="112" spans="1:10" ht="67.5" customHeight="1">
      <c r="A112" s="2" t="s">
        <v>105</v>
      </c>
      <c r="B112" s="143" t="s">
        <v>135</v>
      </c>
      <c r="C112" s="265"/>
      <c r="D112" s="272"/>
      <c r="E112" s="154">
        <v>6.36</v>
      </c>
      <c r="F112" s="100">
        <f>E112*D103</f>
        <v>57.303600000000003</v>
      </c>
      <c r="G112" s="215"/>
      <c r="H112" s="216"/>
      <c r="I112" s="307"/>
      <c r="J112" s="304"/>
    </row>
    <row r="113" spans="1:10" ht="54.75" customHeight="1">
      <c r="A113" s="2" t="s">
        <v>106</v>
      </c>
      <c r="B113" s="143" t="s">
        <v>107</v>
      </c>
      <c r="C113" s="265"/>
      <c r="D113" s="272"/>
      <c r="E113" s="154">
        <v>3.86</v>
      </c>
      <c r="F113" s="100">
        <f>E113*D103</f>
        <v>34.778599999999997</v>
      </c>
      <c r="G113" s="215"/>
      <c r="H113" s="216"/>
      <c r="I113" s="307"/>
      <c r="J113" s="304"/>
    </row>
    <row r="114" spans="1:10" ht="66" customHeight="1">
      <c r="A114" s="2" t="s">
        <v>108</v>
      </c>
      <c r="B114" s="182" t="s">
        <v>136</v>
      </c>
      <c r="C114" s="265"/>
      <c r="D114" s="272"/>
      <c r="E114" s="154">
        <v>3.15</v>
      </c>
      <c r="F114" s="100">
        <f>E114*D103</f>
        <v>28.381499999999999</v>
      </c>
      <c r="G114" s="215"/>
      <c r="H114" s="216"/>
      <c r="I114" s="307"/>
      <c r="J114" s="304"/>
    </row>
    <row r="115" spans="1:10" ht="77.25" customHeight="1">
      <c r="A115" s="145" t="s">
        <v>109</v>
      </c>
      <c r="B115" s="143" t="s">
        <v>110</v>
      </c>
      <c r="C115" s="265"/>
      <c r="D115" s="272"/>
      <c r="E115" s="154">
        <v>5.0199999999999996</v>
      </c>
      <c r="F115" s="100">
        <f>E115*D103</f>
        <v>45.230199999999996</v>
      </c>
      <c r="G115" s="215"/>
      <c r="H115" s="216"/>
      <c r="I115" s="307"/>
      <c r="J115" s="304"/>
    </row>
    <row r="116" spans="1:10" ht="64.5" customHeight="1">
      <c r="A116" s="145" t="s">
        <v>111</v>
      </c>
      <c r="B116" s="143" t="s">
        <v>137</v>
      </c>
      <c r="C116" s="265"/>
      <c r="D116" s="272"/>
      <c r="E116" s="154">
        <v>1.72</v>
      </c>
      <c r="F116" s="100">
        <f>E116*D103</f>
        <v>15.497199999999999</v>
      </c>
      <c r="G116" s="215"/>
      <c r="H116" s="216"/>
      <c r="I116" s="307"/>
      <c r="J116" s="304"/>
    </row>
    <row r="117" spans="1:10" ht="27" customHeight="1">
      <c r="A117" s="145" t="s">
        <v>112</v>
      </c>
      <c r="B117" s="143" t="s">
        <v>113</v>
      </c>
      <c r="C117" s="265"/>
      <c r="D117" s="272"/>
      <c r="E117" s="154">
        <v>0.76</v>
      </c>
      <c r="F117" s="100">
        <f>E117*D103</f>
        <v>6.8475999999999999</v>
      </c>
      <c r="G117" s="215"/>
      <c r="H117" s="216"/>
      <c r="I117" s="307"/>
      <c r="J117" s="304"/>
    </row>
    <row r="118" spans="1:10" ht="65.25" customHeight="1">
      <c r="A118" s="2" t="s">
        <v>97</v>
      </c>
      <c r="B118" s="182" t="s">
        <v>98</v>
      </c>
      <c r="C118" s="229"/>
      <c r="D118" s="19" t="s">
        <v>10</v>
      </c>
      <c r="E118" s="17">
        <v>2.98</v>
      </c>
      <c r="F118" s="100">
        <f>E118*D103</f>
        <v>26.849799999999998</v>
      </c>
      <c r="G118" s="354"/>
      <c r="H118" s="356"/>
      <c r="I118" s="434"/>
      <c r="J118" s="380"/>
    </row>
    <row r="119" spans="1:10" ht="66" customHeight="1">
      <c r="A119" s="2" t="s">
        <v>99</v>
      </c>
      <c r="B119" s="182" t="s">
        <v>129</v>
      </c>
      <c r="C119" s="228" t="s">
        <v>9</v>
      </c>
      <c r="D119" s="271">
        <f>D103</f>
        <v>9.01</v>
      </c>
      <c r="E119" s="17">
        <v>2.62</v>
      </c>
      <c r="F119" s="100">
        <f>E119*D103</f>
        <v>23.606200000000001</v>
      </c>
      <c r="G119" s="241" t="s">
        <v>226</v>
      </c>
      <c r="H119" s="242"/>
      <c r="I119" s="433" t="s">
        <v>430</v>
      </c>
      <c r="J119" s="379" t="s">
        <v>343</v>
      </c>
    </row>
    <row r="120" spans="1:10" ht="66.75" customHeight="1">
      <c r="A120" s="145" t="s">
        <v>114</v>
      </c>
      <c r="B120" s="143" t="s">
        <v>138</v>
      </c>
      <c r="C120" s="265"/>
      <c r="D120" s="272"/>
      <c r="E120" s="17">
        <v>3.86</v>
      </c>
      <c r="F120" s="100">
        <f>E120*D103</f>
        <v>34.778599999999997</v>
      </c>
      <c r="G120" s="215"/>
      <c r="H120" s="216"/>
      <c r="I120" s="307"/>
      <c r="J120" s="304"/>
    </row>
    <row r="121" spans="1:10" ht="67.5" customHeight="1">
      <c r="A121" s="145" t="s">
        <v>115</v>
      </c>
      <c r="B121" s="143" t="s">
        <v>139</v>
      </c>
      <c r="C121" s="265"/>
      <c r="D121" s="272"/>
      <c r="E121" s="17">
        <v>3.1</v>
      </c>
      <c r="F121" s="100">
        <f>E121*D103</f>
        <v>27.931000000000001</v>
      </c>
      <c r="G121" s="215"/>
      <c r="H121" s="216"/>
      <c r="I121" s="307"/>
      <c r="J121" s="304"/>
    </row>
    <row r="122" spans="1:10" ht="66.75" customHeight="1">
      <c r="A122" s="145" t="s">
        <v>116</v>
      </c>
      <c r="B122" s="143" t="s">
        <v>140</v>
      </c>
      <c r="C122" s="265"/>
      <c r="D122" s="272"/>
      <c r="E122" s="17">
        <v>1.01</v>
      </c>
      <c r="F122" s="100">
        <f>E122*D103</f>
        <v>9.1000999999999994</v>
      </c>
      <c r="G122" s="215"/>
      <c r="H122" s="216"/>
      <c r="I122" s="307"/>
      <c r="J122" s="304"/>
    </row>
    <row r="123" spans="1:10" ht="80.25" customHeight="1" thickBot="1">
      <c r="A123" s="22" t="s">
        <v>100</v>
      </c>
      <c r="B123" s="164" t="s">
        <v>130</v>
      </c>
      <c r="C123" s="279"/>
      <c r="D123" s="139" t="s">
        <v>10</v>
      </c>
      <c r="E123" s="29">
        <v>3.44</v>
      </c>
      <c r="F123" s="23">
        <f>E123*D103</f>
        <v>30.994399999999999</v>
      </c>
      <c r="G123" s="217"/>
      <c r="H123" s="218"/>
      <c r="I123" s="309"/>
      <c r="J123" s="305"/>
    </row>
    <row r="124" spans="1:10" ht="51.75" customHeight="1">
      <c r="A124" s="208" t="s">
        <v>81</v>
      </c>
      <c r="B124" s="209"/>
      <c r="C124" s="209"/>
      <c r="D124" s="210"/>
      <c r="E124" s="47" t="s">
        <v>8</v>
      </c>
      <c r="F124" s="12" t="s">
        <v>67</v>
      </c>
      <c r="G124" s="213" t="s">
        <v>226</v>
      </c>
      <c r="H124" s="214"/>
      <c r="I124" s="188" t="s">
        <v>374</v>
      </c>
      <c r="J124" s="13" t="s">
        <v>82</v>
      </c>
    </row>
    <row r="125" spans="1:10" ht="76.5" customHeight="1">
      <c r="A125" s="3">
        <v>1</v>
      </c>
      <c r="B125" s="143" t="s">
        <v>124</v>
      </c>
      <c r="C125" s="228" t="s">
        <v>9</v>
      </c>
      <c r="D125" s="271">
        <v>23.59</v>
      </c>
      <c r="E125" s="148">
        <v>7.35</v>
      </c>
      <c r="F125" s="100">
        <f>E125*D125</f>
        <v>173.38649999999998</v>
      </c>
      <c r="G125" s="215"/>
      <c r="H125" s="216"/>
      <c r="I125" s="433" t="s">
        <v>431</v>
      </c>
      <c r="J125" s="379" t="s">
        <v>344</v>
      </c>
    </row>
    <row r="126" spans="1:10" ht="77.25" customHeight="1">
      <c r="A126" s="2" t="s">
        <v>23</v>
      </c>
      <c r="B126" s="143" t="s">
        <v>125</v>
      </c>
      <c r="C126" s="265"/>
      <c r="D126" s="272"/>
      <c r="E126" s="70">
        <v>7.54</v>
      </c>
      <c r="F126" s="100">
        <f>E126*D125</f>
        <v>177.86859999999999</v>
      </c>
      <c r="G126" s="215"/>
      <c r="H126" s="216"/>
      <c r="I126" s="307"/>
      <c r="J126" s="304"/>
    </row>
    <row r="127" spans="1:10" ht="76.5">
      <c r="A127" s="2" t="s">
        <v>20</v>
      </c>
      <c r="B127" s="143" t="s">
        <v>126</v>
      </c>
      <c r="C127" s="265"/>
      <c r="D127" s="272"/>
      <c r="E127" s="20">
        <v>7.55</v>
      </c>
      <c r="F127" s="100">
        <f>E127*D125</f>
        <v>178.1045</v>
      </c>
      <c r="G127" s="215"/>
      <c r="H127" s="216"/>
      <c r="I127" s="307"/>
      <c r="J127" s="304"/>
    </row>
    <row r="128" spans="1:10" ht="63.75" customHeight="1">
      <c r="A128" s="2" t="s">
        <v>25</v>
      </c>
      <c r="B128" s="143" t="s">
        <v>127</v>
      </c>
      <c r="C128" s="265"/>
      <c r="D128" s="272"/>
      <c r="E128" s="20">
        <v>4.66</v>
      </c>
      <c r="F128" s="100">
        <f>E128*D125</f>
        <v>109.9294</v>
      </c>
      <c r="G128" s="215"/>
      <c r="H128" s="216"/>
      <c r="I128" s="307"/>
      <c r="J128" s="304"/>
    </row>
    <row r="129" spans="1:10" ht="63.75" customHeight="1">
      <c r="A129" s="2" t="s">
        <v>21</v>
      </c>
      <c r="B129" s="143" t="s">
        <v>128</v>
      </c>
      <c r="C129" s="229"/>
      <c r="D129" s="138" t="s">
        <v>10</v>
      </c>
      <c r="E129" s="147">
        <v>6.36</v>
      </c>
      <c r="F129" s="100">
        <f>E129*D125</f>
        <v>150.0324</v>
      </c>
      <c r="G129" s="354"/>
      <c r="H129" s="356"/>
      <c r="I129" s="434"/>
      <c r="J129" s="380"/>
    </row>
    <row r="130" spans="1:10" ht="86.25" customHeight="1">
      <c r="A130" s="2" t="s">
        <v>101</v>
      </c>
      <c r="B130" s="143" t="s">
        <v>131</v>
      </c>
      <c r="C130" s="228" t="s">
        <v>9</v>
      </c>
      <c r="D130" s="497">
        <f>D125</f>
        <v>23.59</v>
      </c>
      <c r="E130" s="20">
        <v>7.36</v>
      </c>
      <c r="F130" s="100">
        <f>E130*D125</f>
        <v>173.6224</v>
      </c>
      <c r="G130" s="241" t="s">
        <v>226</v>
      </c>
      <c r="H130" s="242"/>
      <c r="I130" s="433" t="s">
        <v>430</v>
      </c>
      <c r="J130" s="379" t="s">
        <v>344</v>
      </c>
    </row>
    <row r="131" spans="1:10" ht="79.5" customHeight="1">
      <c r="A131" s="2" t="s">
        <v>102</v>
      </c>
      <c r="B131" s="143" t="s">
        <v>132</v>
      </c>
      <c r="C131" s="265"/>
      <c r="D131" s="498"/>
      <c r="E131" s="70">
        <v>7.46</v>
      </c>
      <c r="F131" s="100">
        <f>E131*D125</f>
        <v>175.98140000000001</v>
      </c>
      <c r="G131" s="215"/>
      <c r="H131" s="216"/>
      <c r="I131" s="307"/>
      <c r="J131" s="304"/>
    </row>
    <row r="132" spans="1:10" ht="76.5" customHeight="1">
      <c r="A132" s="2" t="s">
        <v>103</v>
      </c>
      <c r="B132" s="143" t="s">
        <v>133</v>
      </c>
      <c r="C132" s="265"/>
      <c r="D132" s="498"/>
      <c r="E132" s="20">
        <v>7.56</v>
      </c>
      <c r="F132" s="100">
        <f>E132*D125</f>
        <v>178.34039999999999</v>
      </c>
      <c r="G132" s="215"/>
      <c r="H132" s="216"/>
      <c r="I132" s="307"/>
      <c r="J132" s="304"/>
    </row>
    <row r="133" spans="1:10" ht="75.75" customHeight="1">
      <c r="A133" s="2" t="s">
        <v>104</v>
      </c>
      <c r="B133" s="182" t="s">
        <v>134</v>
      </c>
      <c r="C133" s="265"/>
      <c r="D133" s="498"/>
      <c r="E133" s="14">
        <v>7.16</v>
      </c>
      <c r="F133" s="100">
        <f>E133*D125</f>
        <v>168.90440000000001</v>
      </c>
      <c r="G133" s="215"/>
      <c r="H133" s="216"/>
      <c r="I133" s="307"/>
      <c r="J133" s="304"/>
    </row>
    <row r="134" spans="1:10" ht="69" customHeight="1">
      <c r="A134" s="2" t="s">
        <v>105</v>
      </c>
      <c r="B134" s="143" t="s">
        <v>135</v>
      </c>
      <c r="C134" s="265"/>
      <c r="D134" s="498"/>
      <c r="E134" s="17">
        <v>6.36</v>
      </c>
      <c r="F134" s="100">
        <f>E134*D125</f>
        <v>150.0324</v>
      </c>
      <c r="G134" s="215"/>
      <c r="H134" s="216"/>
      <c r="I134" s="307"/>
      <c r="J134" s="304"/>
    </row>
    <row r="135" spans="1:10" ht="54" customHeight="1">
      <c r="A135" s="2" t="s">
        <v>106</v>
      </c>
      <c r="B135" s="143" t="s">
        <v>107</v>
      </c>
      <c r="C135" s="265"/>
      <c r="D135" s="498"/>
      <c r="E135" s="21">
        <v>3.86</v>
      </c>
      <c r="F135" s="100">
        <f>E135*D125</f>
        <v>91.057400000000001</v>
      </c>
      <c r="G135" s="215"/>
      <c r="H135" s="216"/>
      <c r="I135" s="307"/>
      <c r="J135" s="304"/>
    </row>
    <row r="136" spans="1:10" ht="65.25" customHeight="1">
      <c r="A136" s="2" t="s">
        <v>108</v>
      </c>
      <c r="B136" s="143" t="s">
        <v>136</v>
      </c>
      <c r="C136" s="265"/>
      <c r="D136" s="498"/>
      <c r="E136" s="21">
        <v>3.15</v>
      </c>
      <c r="F136" s="100">
        <f>E136*D125</f>
        <v>74.308499999999995</v>
      </c>
      <c r="G136" s="215"/>
      <c r="H136" s="216"/>
      <c r="I136" s="307"/>
      <c r="J136" s="304"/>
    </row>
    <row r="137" spans="1:10" ht="65.25" customHeight="1">
      <c r="A137" s="145" t="s">
        <v>97</v>
      </c>
      <c r="B137" s="143" t="s">
        <v>98</v>
      </c>
      <c r="C137" s="265"/>
      <c r="D137" s="498"/>
      <c r="E137" s="153">
        <v>4.88</v>
      </c>
      <c r="F137" s="100">
        <f>E137*D125</f>
        <v>115.11919999999999</v>
      </c>
      <c r="G137" s="215"/>
      <c r="H137" s="216"/>
      <c r="I137" s="307"/>
      <c r="J137" s="304"/>
    </row>
    <row r="138" spans="1:10" ht="64.5" customHeight="1">
      <c r="A138" s="2" t="s">
        <v>99</v>
      </c>
      <c r="B138" s="143" t="s">
        <v>129</v>
      </c>
      <c r="C138" s="265"/>
      <c r="D138" s="498"/>
      <c r="E138" s="17">
        <v>3.85</v>
      </c>
      <c r="F138" s="100">
        <f>E138*D125</f>
        <v>90.8215</v>
      </c>
      <c r="G138" s="215"/>
      <c r="H138" s="216"/>
      <c r="I138" s="307"/>
      <c r="J138" s="304"/>
    </row>
    <row r="139" spans="1:10" ht="64.5" customHeight="1">
      <c r="A139" s="2" t="s">
        <v>114</v>
      </c>
      <c r="B139" s="143" t="s">
        <v>138</v>
      </c>
      <c r="C139" s="229"/>
      <c r="D139" s="138" t="s">
        <v>10</v>
      </c>
      <c r="E139" s="17">
        <v>3.86</v>
      </c>
      <c r="F139" s="100">
        <f>E139*D125</f>
        <v>91.057400000000001</v>
      </c>
      <c r="G139" s="354"/>
      <c r="H139" s="356"/>
      <c r="I139" s="434"/>
      <c r="J139" s="380"/>
    </row>
    <row r="140" spans="1:10" ht="65.25" customHeight="1" thickBot="1">
      <c r="A140" s="22" t="s">
        <v>115</v>
      </c>
      <c r="B140" s="164" t="s">
        <v>139</v>
      </c>
      <c r="C140" s="37" t="s">
        <v>9</v>
      </c>
      <c r="D140" s="37" t="s">
        <v>364</v>
      </c>
      <c r="E140" s="86">
        <v>3.1</v>
      </c>
      <c r="F140" s="113">
        <f>E140*D125</f>
        <v>73.129000000000005</v>
      </c>
      <c r="G140" s="82"/>
      <c r="H140" s="83"/>
      <c r="I140" s="85"/>
      <c r="J140" s="84"/>
    </row>
    <row r="141" spans="1:10" ht="30.75" customHeight="1">
      <c r="A141" s="208" t="s">
        <v>11</v>
      </c>
      <c r="B141" s="209"/>
      <c r="C141" s="210"/>
      <c r="D141" s="440" t="s">
        <v>365</v>
      </c>
      <c r="E141" s="440" t="s">
        <v>158</v>
      </c>
      <c r="F141" s="25" t="s">
        <v>37</v>
      </c>
      <c r="G141" s="213" t="s">
        <v>26</v>
      </c>
      <c r="H141" s="214"/>
      <c r="I141" s="187" t="s">
        <v>386</v>
      </c>
      <c r="J141" s="13" t="s">
        <v>56</v>
      </c>
    </row>
    <row r="142" spans="1:10" ht="31.5" customHeight="1">
      <c r="A142" s="253">
        <v>1</v>
      </c>
      <c r="B142" s="226" t="s">
        <v>13</v>
      </c>
      <c r="C142" s="241" t="s">
        <v>167</v>
      </c>
      <c r="D142" s="265"/>
      <c r="E142" s="229"/>
      <c r="F142" s="228" t="s">
        <v>38</v>
      </c>
      <c r="G142" s="215"/>
      <c r="H142" s="216"/>
      <c r="I142" s="433" t="str">
        <f>Ангарск!I175</f>
        <v>Приказ службы по тарифам Иркутской области                       от 12.03.2019 № 38-спр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заправки автотранспортных средств) на территории Иркутской области"</v>
      </c>
      <c r="J142" s="508" t="s">
        <v>305</v>
      </c>
    </row>
    <row r="143" spans="1:10" ht="135" customHeight="1">
      <c r="A143" s="254"/>
      <c r="B143" s="269"/>
      <c r="C143" s="215"/>
      <c r="D143" s="265"/>
      <c r="E143" s="266" t="s">
        <v>65</v>
      </c>
      <c r="F143" s="265"/>
      <c r="G143" s="215"/>
      <c r="H143" s="216"/>
      <c r="I143" s="307"/>
      <c r="J143" s="509"/>
    </row>
    <row r="144" spans="1:10" ht="30" customHeight="1">
      <c r="A144" s="254"/>
      <c r="B144" s="269"/>
      <c r="C144" s="215"/>
      <c r="D144" s="170">
        <f>Ангарск!D176</f>
        <v>24.87</v>
      </c>
      <c r="E144" s="267"/>
      <c r="F144" s="170">
        <f>D144*5.4</f>
        <v>134.298</v>
      </c>
      <c r="G144" s="215"/>
      <c r="H144" s="216"/>
      <c r="I144" s="307"/>
      <c r="J144" s="509"/>
    </row>
    <row r="145" spans="1:14" ht="49.5" customHeight="1" thickBot="1">
      <c r="A145" s="275"/>
      <c r="B145" s="270"/>
      <c r="C145" s="279"/>
      <c r="D145" s="176" t="s">
        <v>64</v>
      </c>
      <c r="E145" s="268"/>
      <c r="F145" s="33" t="s">
        <v>166</v>
      </c>
      <c r="G145" s="217"/>
      <c r="H145" s="218"/>
      <c r="I145" s="309"/>
      <c r="J145" s="510"/>
      <c r="N145" s="54"/>
    </row>
    <row r="146" spans="1:14" ht="49.5" customHeight="1">
      <c r="A146" s="208" t="s">
        <v>14</v>
      </c>
      <c r="B146" s="209"/>
      <c r="C146" s="210"/>
      <c r="D146" s="25"/>
      <c r="E146" s="25" t="s">
        <v>217</v>
      </c>
      <c r="F146" s="26" t="s">
        <v>67</v>
      </c>
      <c r="G146" s="409" t="s">
        <v>226</v>
      </c>
      <c r="H146" s="410"/>
      <c r="I146" s="187" t="s">
        <v>374</v>
      </c>
      <c r="J146" s="13" t="s">
        <v>54</v>
      </c>
    </row>
    <row r="147" spans="1:14" ht="168.75" customHeight="1" thickBot="1">
      <c r="A147" s="6">
        <v>1</v>
      </c>
      <c r="B147" s="45" t="s">
        <v>17</v>
      </c>
      <c r="C147" s="37" t="s">
        <v>16</v>
      </c>
      <c r="D147" s="103" t="s">
        <v>366</v>
      </c>
      <c r="E147" s="38" t="s">
        <v>168</v>
      </c>
      <c r="F147" s="175" t="s">
        <v>168</v>
      </c>
      <c r="G147" s="413"/>
      <c r="H147" s="414"/>
      <c r="I147" s="46" t="s">
        <v>432</v>
      </c>
      <c r="J147" s="5" t="s">
        <v>345</v>
      </c>
    </row>
    <row r="148" spans="1:14" ht="27" customHeight="1">
      <c r="A148" s="208" t="s">
        <v>43</v>
      </c>
      <c r="B148" s="209"/>
      <c r="C148" s="210"/>
      <c r="D148" s="39"/>
      <c r="E148" s="40"/>
      <c r="F148" s="41"/>
      <c r="G148" s="42"/>
      <c r="H148" s="43"/>
      <c r="I148" s="200">
        <v>43831</v>
      </c>
      <c r="J148" s="44"/>
    </row>
    <row r="149" spans="1:14" ht="173.25" customHeight="1" thickBot="1">
      <c r="A149" s="6">
        <v>1</v>
      </c>
      <c r="B149" s="45" t="s">
        <v>44</v>
      </c>
      <c r="C149" s="37" t="s">
        <v>145</v>
      </c>
      <c r="D149" s="103" t="s">
        <v>356</v>
      </c>
      <c r="E149" s="46" t="s">
        <v>46</v>
      </c>
      <c r="F149" s="149" t="s">
        <v>45</v>
      </c>
      <c r="G149" s="425" t="s">
        <v>46</v>
      </c>
      <c r="H149" s="426"/>
      <c r="I149" s="38" t="s">
        <v>169</v>
      </c>
      <c r="J149" s="5"/>
    </row>
    <row r="150" spans="1:14" ht="48" customHeight="1">
      <c r="A150" s="208" t="s">
        <v>348</v>
      </c>
      <c r="B150" s="209"/>
      <c r="C150" s="210"/>
      <c r="D150" s="102" t="s">
        <v>350</v>
      </c>
      <c r="E150" s="189" t="s">
        <v>377</v>
      </c>
      <c r="F150" s="47" t="str">
        <f>Ангарск!F182</f>
        <v xml:space="preserve">Размер платы                          за 1 чел. в мес. </v>
      </c>
      <c r="G150" s="213" t="s">
        <v>26</v>
      </c>
      <c r="H150" s="214"/>
      <c r="I150" s="187" t="s">
        <v>374</v>
      </c>
      <c r="J150" s="1" t="str">
        <f>Ангарск!J182</f>
        <v xml:space="preserve"> с 01.12.2019</v>
      </c>
    </row>
    <row r="151" spans="1:14" ht="108.75" customHeight="1">
      <c r="A151" s="3">
        <v>1</v>
      </c>
      <c r="B151" s="101" t="s">
        <v>349</v>
      </c>
      <c r="C151" s="14" t="s">
        <v>9</v>
      </c>
      <c r="D151" s="114" t="str">
        <f>Ангарск!D183</f>
        <v>557,76                  (с НДС)</v>
      </c>
      <c r="E151" s="190">
        <f>Ангарск!E183</f>
        <v>2.1</v>
      </c>
      <c r="F151" s="191">
        <f>Ангарск!F183</f>
        <v>97.608000000000004</v>
      </c>
      <c r="G151" s="215"/>
      <c r="H151" s="216"/>
      <c r="I151" s="211" t="s">
        <v>381</v>
      </c>
      <c r="J151" s="219" t="str">
        <f>Ангарск!J183</f>
        <v xml:space="preserve">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152" spans="1:14" ht="100.5" customHeight="1" thickBot="1">
      <c r="A152" s="6">
        <v>2</v>
      </c>
      <c r="B152" s="45" t="s">
        <v>351</v>
      </c>
      <c r="C152" s="37" t="s">
        <v>9</v>
      </c>
      <c r="D152" s="103" t="str">
        <f>Ангарск!D184</f>
        <v>557,76                        (с НДС)</v>
      </c>
      <c r="E152" s="192">
        <f>Ангарск!E184</f>
        <v>2.1</v>
      </c>
      <c r="F152" s="115">
        <f>Ангарск!F184</f>
        <v>97.608000000000004</v>
      </c>
      <c r="G152" s="217"/>
      <c r="H152" s="218"/>
      <c r="I152" s="212"/>
      <c r="J152" s="220"/>
    </row>
    <row r="153" spans="1:14" ht="20.25" customHeight="1">
      <c r="A153" s="185"/>
      <c r="B153" s="68"/>
      <c r="C153" s="148"/>
      <c r="D153" s="9"/>
      <c r="E153" s="106"/>
      <c r="F153" s="107"/>
      <c r="G153" s="148"/>
      <c r="H153" s="148"/>
      <c r="I153" s="69"/>
      <c r="J153" s="69"/>
    </row>
    <row r="154" spans="1:14" ht="19.5" customHeight="1">
      <c r="A154" s="260" t="s">
        <v>150</v>
      </c>
      <c r="B154" s="260"/>
      <c r="C154" s="260"/>
      <c r="D154" s="260"/>
      <c r="E154" s="260"/>
      <c r="F154" s="260"/>
      <c r="G154" s="260"/>
      <c r="H154" s="260"/>
      <c r="I154" s="260"/>
      <c r="J154" s="260"/>
    </row>
    <row r="155" spans="1:14" ht="33" customHeight="1">
      <c r="A155" s="283" t="s">
        <v>218</v>
      </c>
      <c r="B155" s="283"/>
      <c r="C155" s="283"/>
      <c r="D155" s="283"/>
      <c r="E155" s="283"/>
      <c r="F155" s="283"/>
      <c r="G155" s="283"/>
      <c r="H155" s="283"/>
      <c r="I155" s="283"/>
      <c r="J155" s="283"/>
    </row>
    <row r="156" spans="1:14" ht="48" customHeight="1">
      <c r="A156" s="283" t="s">
        <v>227</v>
      </c>
      <c r="B156" s="283"/>
      <c r="C156" s="283"/>
      <c r="D156" s="283"/>
      <c r="E156" s="283"/>
      <c r="F156" s="283"/>
      <c r="G156" s="283"/>
      <c r="H156" s="283"/>
      <c r="I156" s="283"/>
      <c r="J156" s="283"/>
    </row>
    <row r="157" spans="1:14" ht="35.25" customHeight="1">
      <c r="A157" s="283" t="s">
        <v>313</v>
      </c>
      <c r="B157" s="283"/>
      <c r="C157" s="283"/>
      <c r="D157" s="283"/>
      <c r="E157" s="283"/>
      <c r="F157" s="283"/>
      <c r="G157" s="283"/>
      <c r="H157" s="283"/>
      <c r="I157" s="283"/>
      <c r="J157" s="283"/>
    </row>
    <row r="158" spans="1:14" ht="18.75" customHeight="1">
      <c r="A158" s="283" t="s">
        <v>219</v>
      </c>
      <c r="B158" s="283"/>
      <c r="C158" s="283"/>
      <c r="D158" s="283"/>
      <c r="E158" s="283"/>
      <c r="F158" s="283"/>
      <c r="G158" s="283"/>
      <c r="H158" s="283"/>
      <c r="I158" s="283"/>
      <c r="J158" s="283"/>
    </row>
    <row r="159" spans="1:14" ht="19.5" customHeight="1">
      <c r="A159" s="283" t="s">
        <v>220</v>
      </c>
      <c r="B159" s="283"/>
      <c r="C159" s="283"/>
      <c r="D159" s="283"/>
      <c r="E159" s="283"/>
      <c r="F159" s="283"/>
      <c r="G159" s="283"/>
      <c r="H159" s="283"/>
      <c r="I159" s="283"/>
      <c r="J159" s="283"/>
    </row>
    <row r="160" spans="1:14" ht="19.5" customHeight="1">
      <c r="A160" s="260" t="s">
        <v>221</v>
      </c>
      <c r="B160" s="260"/>
      <c r="C160" s="260"/>
      <c r="D160" s="260"/>
      <c r="E160" s="260"/>
      <c r="F160" s="260"/>
      <c r="G160" s="260"/>
      <c r="H160" s="260"/>
      <c r="I160" s="260"/>
      <c r="J160" s="260"/>
    </row>
    <row r="161" spans="1:10" ht="48" customHeight="1">
      <c r="A161" s="283" t="s">
        <v>222</v>
      </c>
      <c r="B161" s="283"/>
      <c r="C161" s="283"/>
      <c r="D161" s="283"/>
      <c r="E161" s="283"/>
      <c r="F161" s="283"/>
      <c r="G161" s="283"/>
      <c r="H161" s="283"/>
      <c r="I161" s="283"/>
      <c r="J161" s="283"/>
    </row>
    <row r="162" spans="1:10" ht="48.75" customHeight="1">
      <c r="A162" s="295" t="s">
        <v>363</v>
      </c>
      <c r="B162" s="295"/>
      <c r="C162" s="295"/>
      <c r="D162" s="295"/>
      <c r="E162" s="295"/>
      <c r="F162" s="295"/>
      <c r="G162" s="295"/>
      <c r="H162" s="295"/>
      <c r="I162" s="295"/>
      <c r="J162" s="295"/>
    </row>
    <row r="166" spans="1:10" ht="17.25" customHeight="1">
      <c r="A166" s="291" t="s">
        <v>66</v>
      </c>
      <c r="B166" s="291"/>
      <c r="C166" s="291"/>
      <c r="D166" s="291"/>
      <c r="E166" s="291"/>
      <c r="F166" s="173"/>
      <c r="G166" s="55"/>
      <c r="H166" s="55"/>
      <c r="I166" s="292" t="s">
        <v>18</v>
      </c>
      <c r="J166" s="292"/>
    </row>
    <row r="167" spans="1:10" ht="15.75">
      <c r="A167" s="55"/>
      <c r="B167" s="55"/>
      <c r="C167" s="55"/>
      <c r="D167" s="55"/>
      <c r="E167" s="55"/>
      <c r="F167" s="55"/>
      <c r="G167" s="55"/>
      <c r="H167" s="55"/>
      <c r="I167" s="55"/>
      <c r="J167" s="55"/>
    </row>
    <row r="168" spans="1:10" ht="15.75">
      <c r="A168" s="291"/>
      <c r="B168" s="291"/>
      <c r="C168" s="291"/>
      <c r="D168" s="291"/>
      <c r="E168" s="291"/>
      <c r="F168" s="109"/>
      <c r="G168" s="55"/>
      <c r="H168" s="55"/>
      <c r="I168" s="55"/>
      <c r="J168" s="55"/>
    </row>
  </sheetData>
  <mergeCells count="192">
    <mergeCell ref="B57:D57"/>
    <mergeCell ref="B58:D58"/>
    <mergeCell ref="J56:J59"/>
    <mergeCell ref="J47:J55"/>
    <mergeCell ref="B51:D51"/>
    <mergeCell ref="B52:D52"/>
    <mergeCell ref="B53:D53"/>
    <mergeCell ref="A1:J1"/>
    <mergeCell ref="E2:G2"/>
    <mergeCell ref="A4:J4"/>
    <mergeCell ref="B6:G6"/>
    <mergeCell ref="H6:I6"/>
    <mergeCell ref="J16:J30"/>
    <mergeCell ref="B30:C30"/>
    <mergeCell ref="A7:G7"/>
    <mergeCell ref="H7:I7"/>
    <mergeCell ref="A15:I15"/>
    <mergeCell ref="A74:I74"/>
    <mergeCell ref="J75:J80"/>
    <mergeCell ref="B22:C25"/>
    <mergeCell ref="H16:I17"/>
    <mergeCell ref="A18:A21"/>
    <mergeCell ref="B18:C21"/>
    <mergeCell ref="D18:D21"/>
    <mergeCell ref="H18:I30"/>
    <mergeCell ref="G48:I55"/>
    <mergeCell ref="B37:C40"/>
    <mergeCell ref="A16:A17"/>
    <mergeCell ref="B16:C17"/>
    <mergeCell ref="D16:D17"/>
    <mergeCell ref="E16:E17"/>
    <mergeCell ref="F16:G16"/>
    <mergeCell ref="A31:I31"/>
    <mergeCell ref="D22:D25"/>
    <mergeCell ref="A26:A29"/>
    <mergeCell ref="B26:C29"/>
    <mergeCell ref="A22:A25"/>
    <mergeCell ref="D26:D29"/>
    <mergeCell ref="A89:D89"/>
    <mergeCell ref="B78:H78"/>
    <mergeCell ref="B80:H80"/>
    <mergeCell ref="B65:I65"/>
    <mergeCell ref="C98:C101"/>
    <mergeCell ref="B32:C32"/>
    <mergeCell ref="F32:G32"/>
    <mergeCell ref="H32:I32"/>
    <mergeCell ref="A88:J88"/>
    <mergeCell ref="E89:F92"/>
    <mergeCell ref="A162:J162"/>
    <mergeCell ref="A141:C141"/>
    <mergeCell ref="J142:J145"/>
    <mergeCell ref="G141:H145"/>
    <mergeCell ref="A161:J161"/>
    <mergeCell ref="A156:J156"/>
    <mergeCell ref="E143:E145"/>
    <mergeCell ref="D141:D143"/>
    <mergeCell ref="E141:E142"/>
    <mergeCell ref="A159:J159"/>
    <mergeCell ref="I90:I92"/>
    <mergeCell ref="G149:H149"/>
    <mergeCell ref="A154:J154"/>
    <mergeCell ref="J90:J92"/>
    <mergeCell ref="A124:D124"/>
    <mergeCell ref="I142:I145"/>
    <mergeCell ref="A102:D102"/>
    <mergeCell ref="A93:D93"/>
    <mergeCell ref="A90:A92"/>
    <mergeCell ref="A160:J160"/>
    <mergeCell ref="A142:A145"/>
    <mergeCell ref="B142:B145"/>
    <mergeCell ref="C142:C145"/>
    <mergeCell ref="F142:F143"/>
    <mergeCell ref="G146:H147"/>
    <mergeCell ref="A148:C148"/>
    <mergeCell ref="A157:J157"/>
    <mergeCell ref="A158:J158"/>
    <mergeCell ref="A146:C146"/>
    <mergeCell ref="A166:E166"/>
    <mergeCell ref="I166:J166"/>
    <mergeCell ref="A168:E168"/>
    <mergeCell ref="H10:I10"/>
    <mergeCell ref="H11:I11"/>
    <mergeCell ref="H12:I12"/>
    <mergeCell ref="H13:I13"/>
    <mergeCell ref="G91:G92"/>
    <mergeCell ref="C90:C92"/>
    <mergeCell ref="A155:J155"/>
    <mergeCell ref="A37:A40"/>
    <mergeCell ref="J8:J14"/>
    <mergeCell ref="A14:I14"/>
    <mergeCell ref="A8:I8"/>
    <mergeCell ref="B9:G9"/>
    <mergeCell ref="H9:I9"/>
    <mergeCell ref="B10:G10"/>
    <mergeCell ref="B11:G11"/>
    <mergeCell ref="B12:G12"/>
    <mergeCell ref="B13:G13"/>
    <mergeCell ref="A41:A44"/>
    <mergeCell ref="B41:C44"/>
    <mergeCell ref="D41:D44"/>
    <mergeCell ref="F41:G41"/>
    <mergeCell ref="F42:G42"/>
    <mergeCell ref="J32:J45"/>
    <mergeCell ref="A33:A36"/>
    <mergeCell ref="B33:C36"/>
    <mergeCell ref="D33:D36"/>
    <mergeCell ref="F33:G33"/>
    <mergeCell ref="D37:D40"/>
    <mergeCell ref="F37:G37"/>
    <mergeCell ref="F38:G38"/>
    <mergeCell ref="F39:G39"/>
    <mergeCell ref="F40:G40"/>
    <mergeCell ref="H33:I45"/>
    <mergeCell ref="F34:G34"/>
    <mergeCell ref="F35:G35"/>
    <mergeCell ref="F36:G36"/>
    <mergeCell ref="F43:G43"/>
    <mergeCell ref="F44:G44"/>
    <mergeCell ref="B75:H75"/>
    <mergeCell ref="B90:B92"/>
    <mergeCell ref="B79:H79"/>
    <mergeCell ref="B76:H76"/>
    <mergeCell ref="B77:H77"/>
    <mergeCell ref="H89:H92"/>
    <mergeCell ref="G47:I47"/>
    <mergeCell ref="B54:D54"/>
    <mergeCell ref="B55:D55"/>
    <mergeCell ref="F45:G45"/>
    <mergeCell ref="B49:D49"/>
    <mergeCell ref="B50:D50"/>
    <mergeCell ref="B59:D59"/>
    <mergeCell ref="B45:C45"/>
    <mergeCell ref="B48:D48"/>
    <mergeCell ref="G56:I59"/>
    <mergeCell ref="A46:I46"/>
    <mergeCell ref="B47:D47"/>
    <mergeCell ref="B56:D56"/>
    <mergeCell ref="A61:I61"/>
    <mergeCell ref="A62:A64"/>
    <mergeCell ref="B62:F64"/>
    <mergeCell ref="G62:G64"/>
    <mergeCell ref="H62:I62"/>
    <mergeCell ref="H63:I63"/>
    <mergeCell ref="B66:F67"/>
    <mergeCell ref="B68:I68"/>
    <mergeCell ref="A69:A70"/>
    <mergeCell ref="B69:F70"/>
    <mergeCell ref="B71:I71"/>
    <mergeCell ref="A72:A73"/>
    <mergeCell ref="B72:F73"/>
    <mergeCell ref="A66:A67"/>
    <mergeCell ref="J62:J73"/>
    <mergeCell ref="G93:H97"/>
    <mergeCell ref="I94:I97"/>
    <mergeCell ref="J94:J97"/>
    <mergeCell ref="G98:H101"/>
    <mergeCell ref="I98:I101"/>
    <mergeCell ref="J98:J101"/>
    <mergeCell ref="A85:J85"/>
    <mergeCell ref="E87:F87"/>
    <mergeCell ref="C94:C97"/>
    <mergeCell ref="J119:J123"/>
    <mergeCell ref="G108:H118"/>
    <mergeCell ref="I108:I118"/>
    <mergeCell ref="J108:J118"/>
    <mergeCell ref="G102:H107"/>
    <mergeCell ref="I103:I107"/>
    <mergeCell ref="C103:C107"/>
    <mergeCell ref="D103:D106"/>
    <mergeCell ref="D98:D100"/>
    <mergeCell ref="D94:D96"/>
    <mergeCell ref="G119:H123"/>
    <mergeCell ref="I119:I123"/>
    <mergeCell ref="G124:H129"/>
    <mergeCell ref="I125:I129"/>
    <mergeCell ref="J125:J129"/>
    <mergeCell ref="D125:D128"/>
    <mergeCell ref="C125:C129"/>
    <mergeCell ref="J103:J107"/>
    <mergeCell ref="D119:D122"/>
    <mergeCell ref="C119:C123"/>
    <mergeCell ref="D108:D117"/>
    <mergeCell ref="C108:C118"/>
    <mergeCell ref="A150:C150"/>
    <mergeCell ref="G150:H152"/>
    <mergeCell ref="I151:I152"/>
    <mergeCell ref="J151:J152"/>
    <mergeCell ref="C130:C139"/>
    <mergeCell ref="D130:D138"/>
    <mergeCell ref="G130:H139"/>
    <mergeCell ref="I130:I139"/>
    <mergeCell ref="J130:J139"/>
  </mergeCells>
  <pageMargins left="0.82677165354330717" right="0.23622047244094491" top="0.51181102362204722" bottom="0.35433070866141736" header="0.31496062992125984" footer="0.31496062992125984"/>
  <pageSetup paperSize="9" scale="72" fitToHeight="9" orientation="landscape" r:id="rId1"/>
  <rowBreaks count="1" manualBreakCount="1">
    <brk id="30"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Ангарск</vt:lpstr>
      <vt:lpstr>Мегет</vt:lpstr>
      <vt:lpstr>Одинск</vt:lpstr>
      <vt:lpstr>Савватеевка</vt:lpstr>
      <vt:lpstr>Ангарск!Область_печати</vt:lpstr>
      <vt:lpstr>Мегет!Область_печати</vt:lpstr>
      <vt:lpstr>Одинск!Область_печати</vt:lpstr>
      <vt:lpstr>Савватеевка!Область_печати</vt:lpstr>
    </vt:vector>
  </TitlesOfParts>
  <Company>Администрация г. Ангарска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тимофеева ив</dc:creator>
  <cp:lastModifiedBy>Zver</cp:lastModifiedBy>
  <cp:lastPrinted>2020-01-15T10:32:10Z</cp:lastPrinted>
  <dcterms:created xsi:type="dcterms:W3CDTF">2011-12-14T03:22:23Z</dcterms:created>
  <dcterms:modified xsi:type="dcterms:W3CDTF">2020-01-15T10:33:54Z</dcterms:modified>
</cp:coreProperties>
</file>